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suario\Documents\NATALI\2025\CUENTA PÚBLICA 2024\ldf\"/>
    </mc:Choice>
  </mc:AlternateContent>
  <xr:revisionPtr revIDLastSave="0" documentId="13_ncr:1_{AF53D18E-369F-480E-BE39-9256F7C03F76}" xr6:coauthVersionLast="36" xr6:coauthVersionMax="36" xr10:uidLastSave="{00000000-0000-0000-0000-000000000000}"/>
  <bookViews>
    <workbookView xWindow="0" yWindow="0" windowWidth="28800" windowHeight="11505" tabRatio="720" activeTab="8" xr2:uid="{4F01CC00-3A1D-4E62-9D89-121F89E2C6EC}"/>
  </bookViews>
  <sheets>
    <sheet name="Formato 1" sheetId="1" r:id="rId1"/>
    <sheet name="Formato 2" sheetId="3" r:id="rId2"/>
    <sheet name="Formato 3" sheetId="4" r:id="rId3"/>
    <sheet name="Formato 4" sheetId="2" r:id="rId4"/>
    <sheet name="Formato 5" sheetId="10" r:id="rId5"/>
    <sheet name="Formato 6 a)" sheetId="7" r:id="rId6"/>
    <sheet name="Formato 6 b)" sheetId="8" r:id="rId7"/>
    <sheet name="Formato 6 c)" sheetId="6" r:id="rId8"/>
    <sheet name="Formato 6 d)" sheetId="5" r:id="rId9"/>
  </sheets>
  <externalReferences>
    <externalReference r:id="rId10"/>
    <externalReference r:id="rId11"/>
    <externalReference r:id="rId12"/>
    <externalReference r:id="rId13"/>
  </externalReferences>
  <definedNames>
    <definedName name="al31dic_bbva806">'[1]Formato 02'!$F$23</definedName>
    <definedName name="al31dic_bx120">'[1]Formato 02'!$F$21</definedName>
    <definedName name="al31dic_bx254">'[1]Formato 02'!$F$20</definedName>
    <definedName name="al31dic_bx537">'[1]Formato 02'!$F$19</definedName>
    <definedName name="al31dic_calak38.125">'[1]Formato 02'!#REF!</definedName>
    <definedName name="al31dic_camp66.5">'[1]Formato 02'!#REF!</definedName>
    <definedName name="al31dic_chap34.5">'[1]Formato 02'!#REF!</definedName>
    <definedName name="al31dic_esc47.2">'[1]Formato 02'!#REF!</definedName>
    <definedName name="al31dic_hkn18.8">'[1]Formato 02'!#REF!</definedName>
    <definedName name="al31dic_hop40.5">'[1]Formato 02'!#REF!</definedName>
    <definedName name="al31dic_santander800">'[1]Formato 02'!$F$22</definedName>
    <definedName name="al31dic_tnb9.2">'[1]Formato 02'!#REF!</definedName>
    <definedName name="amort_acum_bbva806">'[1]Formato 02'!$H$23</definedName>
    <definedName name="amort_acum_bx120">'[1]Formato 02'!$H$21</definedName>
    <definedName name="amort_acum_bx254">'[1]Formato 02'!$H$20</definedName>
    <definedName name="amort_acum_bx537">'[1]Formato 02'!$H$19</definedName>
    <definedName name="amort_acum_santander800">'[1]Formato 02'!$H$22</definedName>
    <definedName name="ANIO">'[2]Info General'!$D$20</definedName>
    <definedName name="Año">[1]Resumen!$I$6</definedName>
    <definedName name="APP_FIN_04">'[3]Formato 3'!$E$13</definedName>
    <definedName name="APP_FIN_06">'[3]Formato 3'!$G$13</definedName>
    <definedName name="APP_FIN_07">'[3]Formato 3'!$H$13</definedName>
    <definedName name="APP_FIN_08">'[3]Formato 3'!$I$13</definedName>
    <definedName name="APP_FIN_09">'[3]Formato 3'!$J$13</definedName>
    <definedName name="APP_FIN_10">'[3]Formato 3'!$K$13</definedName>
    <definedName name="APP_T10">'[3]Formato 3'!$K$8</definedName>
    <definedName name="APP_T7">'[3]Formato 3'!$H$8</definedName>
    <definedName name="APP_T8">'[3]Formato 3'!$I$8</definedName>
    <definedName name="_xlnm.Print_Area" localSheetId="1">'Formato 2'!$A$1:$I$58</definedName>
    <definedName name="_xlnm.Print_Area" localSheetId="2">'Formato 3'!$A$1:$L$39</definedName>
    <definedName name="_xlnm.Print_Area" localSheetId="3">'Formato 4'!$A$1:$E$80</definedName>
    <definedName name="_xlnm.Print_Area" localSheetId="4">'Formato 5'!$A$1:$U$83</definedName>
    <definedName name="_xlnm.Print_Area" localSheetId="5">'Formato 6 a)'!$A$1:$P$193</definedName>
    <definedName name="_xlnm.Print_Area" localSheetId="6">'Formato 6 b)'!$A$1:$Q$104</definedName>
    <definedName name="_xlnm.Print_Area" localSheetId="7">'Formato 6 c)'!$A$1:$Q$126</definedName>
    <definedName name="_xlnm.Print_Area" localSheetId="8">'Formato 6 d)'!$A$1:$H$119</definedName>
    <definedName name="cbvbcvbcv">'[3]Formato 6 b)'!$B$64</definedName>
    <definedName name="cvbcbvbcvbvc">'[3]Formato 6 b)'!$C$37</definedName>
    <definedName name="cvbcvb">'[3]Formato 6 b)'!$F$36</definedName>
    <definedName name="cvbcvbcbv">'[3]Formato 6 b)'!$D$64</definedName>
    <definedName name="cvbvcbcbvbc">'[3]Formato 6 b)'!$C$9</definedName>
    <definedName name="DEUDA_CONT_FIN_01">'[3]Formato 2'!$B$31</definedName>
    <definedName name="DEUDA_CONT_FIN_02">'[3]Formato 2'!$C$31</definedName>
    <definedName name="DEUDA_CONT_FIN_03">'[3]Formato 2'!$D$31</definedName>
    <definedName name="DEUDA_CONT_FIN_04">'[3]Formato 2'!$E$31</definedName>
    <definedName name="DEUDA_CONT_FIN_05">'[3]Formato 2'!$F$31</definedName>
    <definedName name="DEUDA_CONT_FIN_06">'[3]Formato 2'!$G$31</definedName>
    <definedName name="DEUDA_CONT_FIN_07">'[3]Formato 2'!$H$31</definedName>
    <definedName name="dsafvzsd">'[4]Info General'!$C$7</definedName>
    <definedName name="dsfdsdsdsdsdsdsdsdsdsdsdsdsdsdsdsdsdsdsdsdsdsdsdsdsdsdsdsdsdsdsdsdsdsds">'[3]Formato 3'!$H$14</definedName>
    <definedName name="dsfsfdsffffffff">'[3]Formato 3'!$I$14</definedName>
    <definedName name="ENTE_PUBLICO_A">'[2]Info General'!$C$7</definedName>
    <definedName name="fdggdfgdgfd">'[3]Formato 3'!$E$8</definedName>
    <definedName name="fdgxfd">'[4]Info General'!$C$7</definedName>
    <definedName name="fdsfdsfdsfdsfdsfdsfdsfdsfdsfdsfdsfds">'[3]Formato 3'!$J$8</definedName>
    <definedName name="fgsgfdfdfzxvzcvczv">'[3]Formato 2'!$C$52</definedName>
    <definedName name="fin_trim">[1]Resumen!$I$9</definedName>
    <definedName name="formato1_cifras_calculadas" comment="Resultados de las operación realizadas con la tabla &quot;Resumen&quot;">'[1]Formato 01'!$G$18:$G$22,'[1]Formato 01'!$N$18:$O$22,'[1]Formato 01'!$O$60:$O$64</definedName>
    <definedName name="formato1_informacion_externa">'[1]Formato 01'!$G$34,'[1]Formato 01'!$N$34:$O$34,'[1]Formato 01'!#REF!,'[1]Formato 01'!#REF!,'[1]Formato 01'!$G$48,'[1]Formato 01'!$N$48:$O$48,'[1]Formato 01'!$G$54:$G$55,'[1]Formato 01'!$N$54:$O$55</definedName>
    <definedName name="GASTO_E_FIN_02">'[3]Formato 6 b)'!$C$64</definedName>
    <definedName name="GASTO_E_FIN_04">'[3]Formato 6 b)'!$E$64</definedName>
    <definedName name="GASTO_E_FIN_05">'[3]Formato 6 b)'!$F$64</definedName>
    <definedName name="GASTO_E_FIN_06">'[3]Formato 6 b)'!$G$64</definedName>
    <definedName name="GASTO_E_T3">'[3]Formato 6 b)'!$D$37</definedName>
    <definedName name="GASTO_E_T4">'[3]Formato 6 b)'!$E$37</definedName>
    <definedName name="GASTO_E_T5">'[3]Formato 6 b)'!$F$37</definedName>
    <definedName name="GASTO_E_T6">'[3]Formato 6 b)'!$G$37</definedName>
    <definedName name="GASTO_NE_FIN_01">'[3]Formato 6 b)'!$B$36</definedName>
    <definedName name="GASTO_NE_FIN_02">'[3]Formato 6 b)'!$C$36</definedName>
    <definedName name="GASTO_NE_FIN_03">'[3]Formato 6 b)'!$D$36</definedName>
    <definedName name="GASTO_NE_FIN_04">'[3]Formato 6 b)'!$E$36</definedName>
    <definedName name="GASTO_NE_FIN_06">'[3]Formato 6 b)'!$G$36</definedName>
    <definedName name="GASTO_NE_T1">'[3]Formato 6 b)'!$B$9</definedName>
    <definedName name="GASTO_NE_T4">'[3]Formato 6 b)'!$E$9</definedName>
    <definedName name="GASTO_NE_T5">'[3]Formato 6 b)'!$F$9</definedName>
    <definedName name="GASTO_NE_T6">'[3]Formato 6 b)'!$G$9</definedName>
    <definedName name="gfhdhdgh">'[3]Formato 2'!$E$52</definedName>
    <definedName name="inicio_trim">[1]Resumen!$I$8</definedName>
    <definedName name="int_acum_bbva806">'[1]Formato 02'!$K$23</definedName>
    <definedName name="int_acum_bx120">'[1]Formato 02'!$K$21</definedName>
    <definedName name="int_acum_bx254">'[1]Formato 02'!$K$20</definedName>
    <definedName name="int_acum_bx537">'[1]Formato 02'!$K$19</definedName>
    <definedName name="int_acum_FONREC135">'[1]Formato 02'!$K$67</definedName>
    <definedName name="int_acum_FONREC6">'[1]Formato 02'!$K$66</definedName>
    <definedName name="int_acum_FONREC81">'[1]Formato 02'!$K$65</definedName>
    <definedName name="Int_acum_FONREC83">'[1]Formato 02'!$K$63</definedName>
    <definedName name="int_acum_PROFISE222">'[1]Formato 02'!$K$64</definedName>
    <definedName name="int_acum_santander800">'[1]Formato 02'!$K$22</definedName>
    <definedName name="MONTO1">'[4]Info General'!$D$18</definedName>
    <definedName name="MONTO2">'[4]Info General'!$E$18</definedName>
    <definedName name="num_mes">[1]Resumen!$M$8</definedName>
    <definedName name="OB_CORTO_PLAZO_FIN_01">'[3]Formato 2'!$B$52</definedName>
    <definedName name="OB_CORTO_PLAZO_FIN_03">'[3]Formato 2'!$D$52</definedName>
    <definedName name="OB_CORTO_PLAZO_FIN_05">'[3]Formato 2'!$F$52</definedName>
    <definedName name="OTROS_FIN_04">'[3]Formato 3'!$E$19</definedName>
    <definedName name="OTROS_FIN_06">'[3]Formato 3'!$G$19</definedName>
    <definedName name="OTROS_FIN_07">'[3]Formato 3'!$H$19</definedName>
    <definedName name="OTROS_FIN_08">'[3]Formato 3'!$I$19</definedName>
    <definedName name="OTROS_FIN_09">'[3]Formato 3'!$J$19</definedName>
    <definedName name="OTROS_FIN_10">'[3]Formato 3'!$K$19</definedName>
    <definedName name="OTROS_T10">'[3]Formato 3'!$K$14</definedName>
    <definedName name="OTROS_T6">'[3]Formato 3'!$G$14</definedName>
    <definedName name="OTROS_T9">'[3]Formato 3'!$J$14</definedName>
    <definedName name="PERIODO_INFORME">'[2]Info General'!$C$14</definedName>
    <definedName name="sadas">'[4]Info General'!$C$7</definedName>
    <definedName name="SALDO_PENDIENTE">'[4]Info General'!$F$18</definedName>
    <definedName name="sdfsdfsfds">'[3]Formato 3'!$E$14</definedName>
    <definedName name="sdfsfsdf">'[3]Formato 3'!$G$8</definedName>
    <definedName name="si_apicam">'[1]Formato 01'!$G$34</definedName>
    <definedName name="si_bbva806">'[1]Formato 01'!$G$22</definedName>
    <definedName name="si_bx120">'[1]Formato 01'!$G$20</definedName>
    <definedName name="si_bx254">'[1]Formato 01'!$G$19</definedName>
    <definedName name="si_bx537">'[1]Formato 01'!$G$18</definedName>
    <definedName name="si_calakmul">'[1]Formato 01'!#REF!</definedName>
    <definedName name="si_calkiní">'[1]Formato 01'!$G$45</definedName>
    <definedName name="si_camp66.5">'[1]Formato 01'!#REF!</definedName>
    <definedName name="si_camp74">'[1]Formato 01'!#REF!</definedName>
    <definedName name="si_camp90">'[1]Formato 01'!$G$48</definedName>
    <definedName name="si_carm120">'[1]Formato 01'!$G$54</definedName>
    <definedName name="si_carm162">'[1]Formato 01'!$G$55</definedName>
    <definedName name="si_chap34.5">'[1]Formato 01'!#REF!</definedName>
    <definedName name="si_esc47.2">'[1]Formato 01'!#REF!</definedName>
    <definedName name="si_hkn18.8">'[1]Formato 01'!#REF!</definedName>
    <definedName name="si_hop40.5">'[1]Formato 01'!#REF!</definedName>
    <definedName name="si_santander800">'[1]Formato 01'!$G$21</definedName>
    <definedName name="si_tnb9.2">'[1]Formato 01'!#REF!</definedName>
    <definedName name="_xlnm.Print_Titles" localSheetId="0">'Formato 1'!$1:$7</definedName>
    <definedName name="_xlnm.Print_Titles" localSheetId="1">'Formato 2'!$1:$4</definedName>
    <definedName name="_xlnm.Print_Titles" localSheetId="4">'Formato 5'!$1:$7</definedName>
    <definedName name="_xlnm.Print_Titles" localSheetId="5">'Formato 6 a)'!$1:$7</definedName>
    <definedName name="_xlnm.Print_Titles" localSheetId="6">'Formato 6 b)'!$1:$7</definedName>
    <definedName name="_xlnm.Print_Titles" localSheetId="7">'Formato 6 c)'!$2:$11</definedName>
    <definedName name="TRIMESTRE">'[4]Info General'!$C$16</definedName>
    <definedName name="ULTIMO">'[2]Info General'!$E$20</definedName>
    <definedName name="ULTIMO_SALDO">'[4]Info General'!$F$20</definedName>
    <definedName name="VALOR_INS_BCC_FIN_01">'[3]Formato 2'!$B$38</definedName>
    <definedName name="VALOR_INS_BCC_FIN_02">'[3]Formato 2'!$C$38</definedName>
    <definedName name="VALOR_INS_BCC_FIN_03">'[3]Formato 2'!$D$38</definedName>
    <definedName name="VALOR_INS_BCC_FIN_04">'[3]Formato 2'!$E$38</definedName>
    <definedName name="VALOR_INS_BCC_FIN_05">'[3]Formato 2'!$F$38</definedName>
    <definedName name="VALOR_INS_BCC_FIN_06">'[3]Formato 2'!$G$38</definedName>
    <definedName name="vcbvbcbdfgfdg">'[3]Formato 6 b)'!$D$9</definedName>
    <definedName name="vcvcbvcbcvb">'[3]Formato 6 b)'!$B$37</definedName>
    <definedName name="zfds">'[3]Formato 2'!$H$38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74" i="10" l="1"/>
  <c r="R74" i="10"/>
  <c r="P74" i="10"/>
  <c r="K74" i="10"/>
  <c r="S72" i="10"/>
  <c r="M72" i="10"/>
  <c r="M74" i="10" s="1"/>
  <c r="S67" i="10"/>
  <c r="M67" i="10"/>
  <c r="R66" i="10"/>
  <c r="S66" i="10" s="1"/>
  <c r="Q66" i="10"/>
  <c r="P66" i="10"/>
  <c r="K66" i="10"/>
  <c r="M66" i="10" s="1"/>
  <c r="M63" i="10"/>
  <c r="M62" i="10"/>
  <c r="M61" i="10"/>
  <c r="S60" i="10"/>
  <c r="M60" i="10"/>
  <c r="R59" i="10"/>
  <c r="S59" i="10" s="1"/>
  <c r="Q59" i="10"/>
  <c r="P59" i="10"/>
  <c r="K59" i="10"/>
  <c r="J59" i="10"/>
  <c r="M59" i="10" s="1"/>
  <c r="S58" i="10"/>
  <c r="M58" i="10"/>
  <c r="S57" i="10"/>
  <c r="M57" i="10"/>
  <c r="S56" i="10"/>
  <c r="M56" i="10"/>
  <c r="S55" i="10"/>
  <c r="M55" i="10"/>
  <c r="R54" i="10"/>
  <c r="S54" i="10" s="1"/>
  <c r="Q54" i="10"/>
  <c r="P54" i="10"/>
  <c r="K54" i="10"/>
  <c r="J54" i="10"/>
  <c r="M54" i="10" s="1"/>
  <c r="S53" i="10"/>
  <c r="M53" i="10"/>
  <c r="S52" i="10"/>
  <c r="M52" i="10"/>
  <c r="S51" i="10"/>
  <c r="M51" i="10"/>
  <c r="S50" i="10"/>
  <c r="M50" i="10"/>
  <c r="S49" i="10"/>
  <c r="M49" i="10"/>
  <c r="S48" i="10"/>
  <c r="M48" i="10"/>
  <c r="S47" i="10"/>
  <c r="M47" i="10"/>
  <c r="S46" i="10"/>
  <c r="M46" i="10"/>
  <c r="R45" i="10"/>
  <c r="S45" i="10" s="1"/>
  <c r="Q45" i="10"/>
  <c r="P64" i="10" s="1"/>
  <c r="P45" i="10"/>
  <c r="K45" i="10"/>
  <c r="K64" i="10" s="1"/>
  <c r="J45" i="10"/>
  <c r="J64" i="10" s="1"/>
  <c r="M64" i="10" s="1"/>
  <c r="S39" i="10"/>
  <c r="S38" i="10"/>
  <c r="P38" i="10"/>
  <c r="M38" i="10"/>
  <c r="R37" i="10"/>
  <c r="S37" i="10" s="1"/>
  <c r="Q37" i="10"/>
  <c r="P37" i="10"/>
  <c r="K37" i="10"/>
  <c r="M37" i="10" s="1"/>
  <c r="R35" i="10"/>
  <c r="R30" i="10" s="1"/>
  <c r="S30" i="10" s="1"/>
  <c r="Q35" i="10"/>
  <c r="Q30" i="10" s="1"/>
  <c r="K35" i="10"/>
  <c r="J35" i="10"/>
  <c r="M35" i="10" s="1"/>
  <c r="S34" i="10"/>
  <c r="M34" i="10"/>
  <c r="S33" i="10"/>
  <c r="M33" i="10"/>
  <c r="S32" i="10"/>
  <c r="M32" i="10"/>
  <c r="S31" i="10"/>
  <c r="M31" i="10"/>
  <c r="K30" i="10"/>
  <c r="J30" i="10"/>
  <c r="M30" i="10" s="1"/>
  <c r="S29" i="10"/>
  <c r="M29" i="10"/>
  <c r="S28" i="10"/>
  <c r="M28" i="10"/>
  <c r="S27" i="10"/>
  <c r="M27" i="10"/>
  <c r="M26" i="10"/>
  <c r="M25" i="10"/>
  <c r="S24" i="10"/>
  <c r="M24" i="10"/>
  <c r="S23" i="10"/>
  <c r="M23" i="10"/>
  <c r="S22" i="10"/>
  <c r="M22" i="10"/>
  <c r="S21" i="10"/>
  <c r="M21" i="10"/>
  <c r="S20" i="10"/>
  <c r="M20" i="10"/>
  <c r="S19" i="10"/>
  <c r="M19" i="10"/>
  <c r="R18" i="10"/>
  <c r="Q18" i="10"/>
  <c r="K18" i="10"/>
  <c r="K42" i="10" s="1"/>
  <c r="J18" i="10"/>
  <c r="J42" i="10" s="1"/>
  <c r="M17" i="10"/>
  <c r="S16" i="10"/>
  <c r="M16" i="10"/>
  <c r="S15" i="10"/>
  <c r="M15" i="10"/>
  <c r="S14" i="10"/>
  <c r="M14" i="10"/>
  <c r="S11" i="10"/>
  <c r="M11" i="10"/>
  <c r="S42" i="10" l="1"/>
  <c r="M42" i="10"/>
  <c r="J69" i="10"/>
  <c r="K69" i="10"/>
  <c r="P42" i="10"/>
  <c r="P69" i="10" s="1"/>
  <c r="R42" i="10"/>
  <c r="R69" i="10" s="1"/>
  <c r="R64" i="10"/>
  <c r="S64" i="10" s="1"/>
  <c r="M18" i="10"/>
  <c r="S18" i="10"/>
  <c r="S35" i="10"/>
  <c r="M45" i="10"/>
  <c r="H42" i="5"/>
  <c r="H62" i="5" s="1"/>
  <c r="G42" i="5"/>
  <c r="G62" i="5" s="1"/>
  <c r="F42" i="5"/>
  <c r="F62" i="5" s="1"/>
  <c r="E42" i="5"/>
  <c r="E62" i="5" s="1"/>
  <c r="D42" i="5"/>
  <c r="D62" i="5" s="1"/>
  <c r="C42" i="5"/>
  <c r="C62" i="5" s="1"/>
  <c r="H15" i="5"/>
  <c r="G15" i="5"/>
  <c r="F15" i="5"/>
  <c r="E15" i="5"/>
  <c r="D15" i="5"/>
  <c r="C15" i="5"/>
  <c r="S69" i="10" l="1"/>
  <c r="S43" i="10"/>
  <c r="M69" i="10"/>
  <c r="L5" i="4"/>
  <c r="K5" i="4"/>
  <c r="J5" i="4"/>
  <c r="A3" i="4"/>
  <c r="C45" i="3"/>
  <c r="H40" i="3"/>
  <c r="H39" i="3"/>
  <c r="H38" i="3"/>
  <c r="H37" i="3"/>
  <c r="H36" i="3"/>
  <c r="I35" i="3"/>
  <c r="G35" i="3"/>
  <c r="F35" i="3"/>
  <c r="E35" i="3"/>
  <c r="D35" i="3"/>
  <c r="C35" i="3"/>
  <c r="I30" i="3"/>
  <c r="H30" i="3"/>
  <c r="G30" i="3"/>
  <c r="F30" i="3"/>
  <c r="E30" i="3"/>
  <c r="D30" i="3"/>
  <c r="C30" i="3"/>
  <c r="H22" i="3"/>
  <c r="E22" i="3"/>
  <c r="C22" i="3"/>
  <c r="G22" i="3" s="1"/>
  <c r="H21" i="3"/>
  <c r="E21" i="3"/>
  <c r="C21" i="3"/>
  <c r="H20" i="3"/>
  <c r="E20" i="3"/>
  <c r="C20" i="3"/>
  <c r="H19" i="3"/>
  <c r="E19" i="3"/>
  <c r="C19" i="3"/>
  <c r="G19" i="3" s="1"/>
  <c r="H18" i="3"/>
  <c r="E18" i="3"/>
  <c r="C18" i="3"/>
  <c r="F17" i="3"/>
  <c r="D17" i="3"/>
  <c r="D16" i="3" s="1"/>
  <c r="D10" i="3" s="1"/>
  <c r="D28" i="3" s="1"/>
  <c r="C5" i="3"/>
  <c r="A3" i="3"/>
  <c r="G18" i="3" l="1"/>
  <c r="G20" i="3"/>
  <c r="E17" i="3"/>
  <c r="E16" i="3" s="1"/>
  <c r="E10" i="3" s="1"/>
  <c r="E28" i="3" s="1"/>
  <c r="H35" i="3"/>
  <c r="G21" i="3"/>
  <c r="G17" i="3" s="1"/>
  <c r="G16" i="3" s="1"/>
  <c r="G10" i="3" s="1"/>
  <c r="G28" i="3" s="1"/>
  <c r="H17" i="3"/>
  <c r="H16" i="3" s="1"/>
  <c r="H10" i="3" s="1"/>
  <c r="H28" i="3" s="1"/>
  <c r="C17" i="3"/>
  <c r="C16" i="3" s="1"/>
  <c r="C10" i="3" s="1"/>
  <c r="C28" i="3" s="1"/>
  <c r="B48" i="2"/>
  <c r="C48" i="2"/>
  <c r="D48" i="2"/>
  <c r="B32" i="1"/>
  <c r="C32" i="1"/>
  <c r="B39" i="1"/>
  <c r="C39" i="1"/>
  <c r="D70" i="2" l="1"/>
  <c r="C70" i="2"/>
  <c r="B70" i="2"/>
  <c r="D66" i="2"/>
  <c r="C66" i="2"/>
  <c r="B66" i="2"/>
  <c r="D65" i="2"/>
  <c r="C65" i="2"/>
  <c r="B65" i="2"/>
  <c r="C64" i="2"/>
  <c r="B64" i="2"/>
  <c r="D55" i="2"/>
  <c r="C55" i="2"/>
  <c r="B55" i="2"/>
  <c r="D50" i="2"/>
  <c r="C50" i="2"/>
  <c r="B50" i="2"/>
  <c r="D40" i="2"/>
  <c r="C40" i="2"/>
  <c r="B51" i="2"/>
  <c r="B49" i="2" s="1"/>
  <c r="B40" i="2"/>
  <c r="D37" i="2"/>
  <c r="C37" i="2"/>
  <c r="B37" i="2"/>
  <c r="D29" i="2"/>
  <c r="C29" i="2"/>
  <c r="B29" i="2"/>
  <c r="D17" i="2"/>
  <c r="C17" i="2"/>
  <c r="B17" i="2"/>
  <c r="D68" i="2"/>
  <c r="C68" i="2"/>
  <c r="B68" i="2"/>
  <c r="D53" i="2"/>
  <c r="C53" i="2"/>
  <c r="B53" i="2"/>
  <c r="B63" i="2"/>
  <c r="F76" i="1"/>
  <c r="E76" i="1"/>
  <c r="F69" i="1"/>
  <c r="E69" i="1"/>
  <c r="F64" i="1"/>
  <c r="E64" i="1"/>
  <c r="C61" i="1"/>
  <c r="B61" i="1"/>
  <c r="F58" i="1"/>
  <c r="E58" i="1"/>
  <c r="F43" i="1"/>
  <c r="E43" i="1"/>
  <c r="C42" i="1"/>
  <c r="B42" i="1"/>
  <c r="F39" i="1"/>
  <c r="E39" i="1"/>
  <c r="F32" i="1"/>
  <c r="E32" i="1"/>
  <c r="F28" i="1"/>
  <c r="E28" i="1"/>
  <c r="C26" i="1"/>
  <c r="B26" i="1"/>
  <c r="F24" i="1"/>
  <c r="E24" i="1"/>
  <c r="F20" i="1"/>
  <c r="E20" i="1"/>
  <c r="C18" i="1"/>
  <c r="B18" i="1"/>
  <c r="F10" i="1"/>
  <c r="E10" i="1"/>
  <c r="C10" i="1"/>
  <c r="B10" i="1"/>
  <c r="E80" i="1" l="1"/>
  <c r="E48" i="1"/>
  <c r="E60" i="1" s="1"/>
  <c r="B48" i="1"/>
  <c r="B63" i="1" s="1"/>
  <c r="F80" i="1"/>
  <c r="F48" i="1"/>
  <c r="F60" i="1" s="1"/>
  <c r="C48" i="1"/>
  <c r="C63" i="1" s="1"/>
  <c r="D64" i="2"/>
  <c r="B44" i="2"/>
  <c r="B8" i="2" s="1"/>
  <c r="C51" i="2"/>
  <c r="C49" i="2" s="1"/>
  <c r="C44" i="2"/>
  <c r="C8" i="2" s="1"/>
  <c r="D44" i="2"/>
  <c r="D8" i="2" s="1"/>
  <c r="D51" i="2"/>
  <c r="D49" i="2" s="1"/>
  <c r="D57" i="2" s="1"/>
  <c r="D59" i="2" s="1"/>
  <c r="B72" i="2"/>
  <c r="B74" i="2" s="1"/>
  <c r="B57" i="2"/>
  <c r="B59" i="2" s="1"/>
  <c r="C57" i="2"/>
  <c r="C59" i="2" s="1"/>
  <c r="C63" i="2"/>
  <c r="C72" i="2" s="1"/>
  <c r="C74" i="2" s="1"/>
  <c r="D63" i="2"/>
  <c r="D72" i="2" s="1"/>
  <c r="D74" i="2" s="1"/>
  <c r="B13" i="2"/>
  <c r="C13" i="2"/>
  <c r="D13" i="2"/>
  <c r="F82" i="1" l="1"/>
  <c r="E82" i="1"/>
  <c r="D21" i="2"/>
  <c r="D23" i="2" s="1"/>
  <c r="D25" i="2" s="1"/>
  <c r="D33" i="2" s="1"/>
  <c r="C21" i="2"/>
  <c r="C23" i="2" s="1"/>
  <c r="C25" i="2" s="1"/>
  <c r="C33" i="2" s="1"/>
  <c r="B21" i="2"/>
  <c r="B23" i="2" s="1"/>
  <c r="B25" i="2" s="1"/>
  <c r="B33" i="2" s="1"/>
</calcChain>
</file>

<file path=xl/sharedStrings.xml><?xml version="1.0" encoding="utf-8"?>
<sst xmlns="http://schemas.openxmlformats.org/spreadsheetml/2006/main" count="891" uniqueCount="475">
  <si>
    <t>Estado de Situación Financiera Detallado - LDF</t>
  </si>
  <si>
    <t>(PESOS)</t>
  </si>
  <si>
    <t>ACTIVO</t>
  </si>
  <si>
    <t>PASIVO</t>
  </si>
  <si>
    <t>Activo Circulante</t>
  </si>
  <si>
    <t>Pasivo Circulante</t>
  </si>
  <si>
    <t>a. Efectivo y Equivalentes (a=a1+a2+a3+a4+a5+a6+a7)</t>
  </si>
  <si>
    <t>a. Cuentas por Pagar a Corto Plazo (a=a1+a2+a3+a4+a5+a6+a7+a8+a9)</t>
  </si>
  <si>
    <t>a1) Efectivo</t>
  </si>
  <si>
    <t>a1) Servicios Personales por Pagar a Corto Plazo</t>
  </si>
  <si>
    <t>a2) Bancos/Tesorería</t>
  </si>
  <si>
    <t>a2) Proveedores por Pagar a Corto Plazo</t>
  </si>
  <si>
    <t>a3) Bancos/Dependencias y Otros</t>
  </si>
  <si>
    <t>a3) Contratistas por Obras Públicas por Pagar a Corto Plazo</t>
  </si>
  <si>
    <t>a4) Inversiones Temporales (Hasta 3 meses)</t>
  </si>
  <si>
    <t>a4) Participaciones y Aportaciones por Pagar a Corto Plazo</t>
  </si>
  <si>
    <t>a5) Fondos con Afectación Específica</t>
  </si>
  <si>
    <t>a5) Transferencias Otorgadas por Pagar a Corto Plazo</t>
  </si>
  <si>
    <t>a6) Depósitos de Fondos de Terceros en Garantía y/o Administración</t>
  </si>
  <si>
    <t>a6) Intereses, Comisiones y Otros Gastos de la Deuda Pública por Pagar a Corto Plazo</t>
  </si>
  <si>
    <t>a7) Otros Efectivos y Equivalentes</t>
  </si>
  <si>
    <t>a7) Retenciones y Contribuciones por Pagar a Corto Plazo</t>
  </si>
  <si>
    <t>b. Derechos a Recibir Efectivo o Equivalentes (b=b1+b2+b3+b4+b5+b6+b7)</t>
  </si>
  <si>
    <t>a8) Devoluciones de la Ley de Ingresos por Pagar a Corto Plazo</t>
  </si>
  <si>
    <t>b1) Inversiones Financieras de Corto Plazo</t>
  </si>
  <si>
    <t>a9) Otras Cuentas por Pagar a Corto Plazo</t>
  </si>
  <si>
    <t>b2) Cuentas por Cobrar a Corto Plazo</t>
  </si>
  <si>
    <t>b. Documentos por Pagar a Corto Plazo (b=b1+b2+b3)</t>
  </si>
  <si>
    <t>b3) Deudores Diversos por Cobrar a Corto Plazo</t>
  </si>
  <si>
    <t>b1) Documentos Comerciales por Pagar a Corto Plazo</t>
  </si>
  <si>
    <t>b4) Ingresos por Recuperar a Corto Plazo</t>
  </si>
  <si>
    <t>b2) Documentos con Contratistas por Obras Públicas por Pagar a Corto Plazo</t>
  </si>
  <si>
    <t>b5) Deudores por Anticipos de la Tesorería a Corto Plazo</t>
  </si>
  <si>
    <t>b3) Otros Documentos por Pagar a Corto Plazo</t>
  </si>
  <si>
    <t>b6) Préstamos Otorgados a Corto Plazo</t>
  </si>
  <si>
    <t>c. Porción a Corto Plazo de la Deuda Pública a Largo Plazo (c=c1+c2)</t>
  </si>
  <si>
    <t>b7) Otros Derechos a Recibir Efectivo o Equivalentes a Corto Plazo</t>
  </si>
  <si>
    <t>c1) Porción a Corto Plazo de la Deuda Pública</t>
  </si>
  <si>
    <t>c. Derechos a Recibir Bienes o Servicios (c=c1+c2+c3+c4+c5)</t>
  </si>
  <si>
    <t>c2) Porción a Corto Plazo de Arrendamiento Financiero</t>
  </si>
  <si>
    <t>c1) Anticipo a Proveedores por Adquisición de Bienes y Prestación de Servicios a Corto Plazo</t>
  </si>
  <si>
    <t>d. Títulos y Valores a Corto Plazo</t>
  </si>
  <si>
    <t>c2) Anticipo a Proveedores por Adquisición de Bienes Inmuebles y Muebles a Corto Plazo</t>
  </si>
  <si>
    <t>e. Pasivos Diferidos a Corto Plazo (e=e1+e2+e3)</t>
  </si>
  <si>
    <t>c3) Anticipo a Proveedores por Adquisición de Bienes Intangibles a Corto Plazo</t>
  </si>
  <si>
    <t>e1) Ingresos Cobrados por Adelantado a Corto Plazo</t>
  </si>
  <si>
    <t>c4) Anticipo a Contratistas por Obras Públicas a Corto Plazo</t>
  </si>
  <si>
    <t>e2) Intereses Cobrados por Adelantado a Corto Plazo</t>
  </si>
  <si>
    <t>c5) Otros Derechos a Recibir Bienes o Servicios a Corto Plazo</t>
  </si>
  <si>
    <t>e3) Otros Pasivos Diferidos a Corto Plazo</t>
  </si>
  <si>
    <t>d. Inventarios (d=d1+d2+d3+d4+d5)</t>
  </si>
  <si>
    <t>f. Fondos y Bienes de Terceros en Garantía y/o Administración a Corto Plazo (f=f1+f2+f3+f4+f5+f6)</t>
  </si>
  <si>
    <t>d1) Inventario de Mercancías para Venta</t>
  </si>
  <si>
    <t>f1) Fondos en Garantía a Corto Plazo</t>
  </si>
  <si>
    <t>d2) Inventario de Mercancías Terminadas</t>
  </si>
  <si>
    <t>f2) Fondos en Administración a Corto Plazo</t>
  </si>
  <si>
    <t>d3) Inventario de Mercancías en Proceso de Elaboración</t>
  </si>
  <si>
    <t>f3) Fondos Contingentes a Corto Plazo</t>
  </si>
  <si>
    <t>d4) Inventario de Materias Primas, Materiales y Suministros para Producción</t>
  </si>
  <si>
    <t>f4) Fondos de Fideicomisos, Mandatos y Contratos Análogos a Corto Plazo</t>
  </si>
  <si>
    <t>d5) Bienes en Tránsito</t>
  </si>
  <si>
    <t>f5) Otros Fondos de Terceros en Garantía y/o Administración a Corto Plazo</t>
  </si>
  <si>
    <t>e. Almacenes</t>
  </si>
  <si>
    <t>f6) Valores y Bienes en Garantía a Corto Plazo</t>
  </si>
  <si>
    <t>f.  Estimación por Pérdida o Deterioro de Activos Circulantes (f=f1+f2)</t>
  </si>
  <si>
    <t>g. Provisiones a Corto Plazo (g=g1+g2+g3)</t>
  </si>
  <si>
    <t>f1) Estimaciones para Cuentas Incobrables por Derechos a Recibir Efectivo o Equivalentes</t>
  </si>
  <si>
    <t>g1) Provisión para Demandas y Juicios a Corto Plazo</t>
  </si>
  <si>
    <t>f2) Estimación por Deterioro de Inventarios</t>
  </si>
  <si>
    <t>g2) Provisión para Contingencias a Corto Plazo</t>
  </si>
  <si>
    <t>g. Otros Activos Circulantes (g=g1+g2+g3+g4)</t>
  </si>
  <si>
    <t>g3) Otras Provisiones a Corto Plazo</t>
  </si>
  <si>
    <t>g1) Valores en Garantía</t>
  </si>
  <si>
    <t>h. Otros Pasivos a Corto Plazo (h=h1+h2+h3)</t>
  </si>
  <si>
    <t>g2) Bienes en Garantía (excluye depósitos de fondos)</t>
  </si>
  <si>
    <t>h1) Ingresos por Clasificar</t>
  </si>
  <si>
    <t>g3) Bienes Derivados de Embargos, Decomisos, Aseguramientos y Dación en Pago</t>
  </si>
  <si>
    <t>h2) Recaudación por Participar</t>
  </si>
  <si>
    <t>g4) Adquisición con Fondos de Terceros</t>
  </si>
  <si>
    <t>h3) Otros Pasivos Circulantes</t>
  </si>
  <si>
    <t>IA. Total de Activos Circulantes (IA = a + b + c + d + e + f + g)</t>
  </si>
  <si>
    <t>IIA. Total de Pasivos Circulantes (IIA = a + b + c + d + e + f + g + h)</t>
  </si>
  <si>
    <t>Activo No Circulante</t>
  </si>
  <si>
    <t>Pasivo No Circulante</t>
  </si>
  <si>
    <t>a. Inversiones Financieras a Largo Plazo</t>
  </si>
  <si>
    <t>a. Cuentas por Pagar a Largo Plazo</t>
  </si>
  <si>
    <t xml:space="preserve">b. Derechos a Recibir Efectivo o Equivalentes a Largo Plazo </t>
  </si>
  <si>
    <t>b. Documentos por Pagar a Largo Plazo</t>
  </si>
  <si>
    <t xml:space="preserve">c. Bienes Inmuebles, Infraestructura y Construcciones en Proceso </t>
  </si>
  <si>
    <t>c. Deuda Pública a Largo Plazo</t>
  </si>
  <si>
    <t xml:space="preserve">d. Bienes Muebles </t>
  </si>
  <si>
    <t>d. Pasivos Diferidos a Largo Plazo</t>
  </si>
  <si>
    <t xml:space="preserve">e. Activos Intangibles </t>
  </si>
  <si>
    <t>e. Fondos y Bienes de Terceros en Garantía y/o en Administración a Largo Plazo</t>
  </si>
  <si>
    <t xml:space="preserve">f. Depreciación, Deterioro y Amortización Acumulada de Bienes </t>
  </si>
  <si>
    <t>f. Provisiones a Largo Plazo</t>
  </si>
  <si>
    <t>g. Activos Diferidos</t>
  </si>
  <si>
    <t>h. Estimación por Pérdida o Deterioro de Activos no Circulantes</t>
  </si>
  <si>
    <t>IIB. Total de Pasivos No Circulantes (IIB = a + b + c + d + e + f)</t>
  </si>
  <si>
    <t>i. Otros Activos no Circulantes</t>
  </si>
  <si>
    <t>II. Total del Pasivo (II = IIA + IIB)</t>
  </si>
  <si>
    <t>IB. Total de Activos No Circulantes (IB = a + b + c + d + e + f + g + h + i)</t>
  </si>
  <si>
    <t>HACIENDA PÚBLICA/PATRIMONIO</t>
  </si>
  <si>
    <t>I. Total del Activo (I = IA + IB)</t>
  </si>
  <si>
    <t>IIIA. Hacienda Pública/Patrimonio Contribuido (IIIA = a + b + c)</t>
  </si>
  <si>
    <t>a. Aportaciones</t>
  </si>
  <si>
    <t>b. Donaciones de Capital</t>
  </si>
  <si>
    <t>c. Actualización de la Hacienda Pública/Patrimonio</t>
  </si>
  <si>
    <t>IIIB. Hacienda Pública/Patrimonio Generado (IIIB = a + b + c + d + e)</t>
  </si>
  <si>
    <t>a. Resultados del Ejercicio (Ahorro/ Desahorro)</t>
  </si>
  <si>
    <t>b. Resultados de Ejercicios Anteriores</t>
  </si>
  <si>
    <t>c. Revalúos</t>
  </si>
  <si>
    <t>d. Reservas</t>
  </si>
  <si>
    <t>e. Rectificaciones de Resultados de Ejercicios Anteriores</t>
  </si>
  <si>
    <t>IIIC. Exceso o Insuficiencia en la Actualización de la Hacienda Pública/Patrimonio (IIIC=a+b)</t>
  </si>
  <si>
    <t>a. Resultado por Posición Monetaria</t>
  </si>
  <si>
    <t>b. Resultado por Tenencia de Activos no Monetarios</t>
  </si>
  <si>
    <t>III. Total Hacienda Pública/Patrimonio (III = IIIA + IIIB + IIIC)</t>
  </si>
  <si>
    <t>IV. Total del Pasivo y Hacienda Pública/Patrimonio (IV = II + III)</t>
  </si>
  <si>
    <t>Balance Presupuestario - LDF</t>
  </si>
  <si>
    <t>Devengado</t>
  </si>
  <si>
    <t>Recaudado/
Pagado</t>
  </si>
  <si>
    <t>A. Ingresos Totales (A = A1+A2+A3)</t>
  </si>
  <si>
    <t>A1. Ingresos de Libre Disposición</t>
  </si>
  <si>
    <t>A2. Transferencias Federales Etiquetadas</t>
  </si>
  <si>
    <t>A3. Financiamiento Neto</t>
  </si>
  <si>
    <t>B1. Gasto No Etiquetado (sin incluir Amortización de la Deuda Pública)</t>
  </si>
  <si>
    <t xml:space="preserve">B2. Gasto Etiquetado (sin incluir Amortización de la Deuda Pública) </t>
  </si>
  <si>
    <t>C. Remanentes del Ejercicio Anterior ( C = C1 + C2 )</t>
  </si>
  <si>
    <t>C1. Remanentes de Ingresos de Libre Disposición aplicados en el periodo</t>
  </si>
  <si>
    <t>C2. Remanentes de Transferencias Federales Etiquetadas aplicados en el periodo</t>
  </si>
  <si>
    <t xml:space="preserve">I. Balance Presupuestario (I = A – B + C)  </t>
  </si>
  <si>
    <t>II. Balance Presupuestario sin Financiamiento Neto (II = I - A3)</t>
  </si>
  <si>
    <t>III. Balance Presupuestario sin Financiamiento Neto y sin Remanentes del Ejercicio Anterior (III= II - C)</t>
  </si>
  <si>
    <t>Concepto</t>
  </si>
  <si>
    <t>E. Intereses, Comisiones y Gastos de la Deuda (E = E1+E2)</t>
  </si>
  <si>
    <t>E1. Intereses, Comisiones y Gastos de la Deuda con Gasto No Etiquetado</t>
  </si>
  <si>
    <t>E2. Intereses, Comisiones y Gastos de la Deuda con Gasto Etiquetado</t>
  </si>
  <si>
    <t>IV. Balance Primario (IV = III + E)</t>
  </si>
  <si>
    <t>Estimado/
Aprobado</t>
  </si>
  <si>
    <t>F. Financiamiento (F = F1 + F2)</t>
  </si>
  <si>
    <t>F1. Financiamiento con Fuente de Pago de Ingresos de Libre Disposición</t>
  </si>
  <si>
    <t>F2. Financiamiento con Fuente de Pago de Transferencias Federales Etiquetadas</t>
  </si>
  <si>
    <t>G. Amortización de la Deuda (G = G1 + G2)</t>
  </si>
  <si>
    <t>G1. Amortización de la Deuda Pública con Gasto No Etiquetado</t>
  </si>
  <si>
    <t>G2. Amortización de la Deuda Pública con Gasto Etiquetado</t>
  </si>
  <si>
    <t>A3. Financiamiento Neto (A3 = F – G )</t>
  </si>
  <si>
    <t xml:space="preserve">A1. Ingresos de Libre Disposición </t>
  </si>
  <si>
    <t>A3.1 Financiamiento Neto con Fuente de Pago de Ingresos de Libre Disposición (A3.1 = F1 – G1)</t>
  </si>
  <si>
    <t>VI. Balance Presupuestario de Recursos Disponibles sin Financiamiento Neto (VI = V – A3.1)</t>
  </si>
  <si>
    <t>A3.2 Financiamiento Neto con Fuente de Pago de Transferencias Federales Etiquetadas (A3.2 = F2 – G2)</t>
  </si>
  <si>
    <t>B2. Gasto Etiquetado (sin incluir Amortización de la Deuda Pública)</t>
  </si>
  <si>
    <t>VIII. Balance Presupuestario de Recursos Etiquetados sin Financiamiento Neto (VIII = VII – A3.2)</t>
  </si>
  <si>
    <t xml:space="preserve">   Concepto</t>
  </si>
  <si>
    <t>Poder Ejecutivo del Estado de Campeche</t>
  </si>
  <si>
    <t xml:space="preserve">Concepto </t>
  </si>
  <si>
    <r>
      <t>B. Egresos Presupuestarios</t>
    </r>
    <r>
      <rPr>
        <b/>
        <vertAlign val="superscript"/>
        <sz val="11"/>
        <color theme="1"/>
        <rFont val="Calibri"/>
        <family val="2"/>
        <scheme val="minor"/>
      </rPr>
      <t>1</t>
    </r>
    <r>
      <rPr>
        <b/>
        <sz val="11"/>
        <color theme="1"/>
        <rFont val="Calibri"/>
        <family val="2"/>
        <scheme val="minor"/>
      </rPr>
      <t xml:space="preserve"> (B = B1+B2)</t>
    </r>
  </si>
  <si>
    <t>V. Balance Presupuestario de Recursos Disponibles  (V = A1 + A3.1 – B 1 + C1)</t>
  </si>
  <si>
    <t>VII. Balance Presupuestario de Recursos Etiquetados (VII = A2 + A3.2 – B2 + C2)</t>
  </si>
  <si>
    <t>Pagado</t>
  </si>
  <si>
    <t>Aprobado</t>
  </si>
  <si>
    <t>Al 31 de diciembre de 2023 y al 31 de diciembre de 2024</t>
  </si>
  <si>
    <t>2024</t>
  </si>
  <si>
    <t>31 de diciembre de 2023</t>
  </si>
  <si>
    <t>Del 1 enero al 31 de diciembre de 2024</t>
  </si>
  <si>
    <t>CUENTA PÚBLICA 2024</t>
  </si>
  <si>
    <t>PODER EJECUTIVO DEL ESTADO DE CAMPECHE</t>
  </si>
  <si>
    <t>Formato 2 -Informe Analítico de la Deuda Pública y Otros Pasivos -LDF</t>
  </si>
  <si>
    <t>Denominación de la Deuda Pública y Otros Pasivos
(c)</t>
  </si>
  <si>
    <t xml:space="preserve">Disposiciones del Periodo
(e) </t>
  </si>
  <si>
    <t>Amortizaciones del Período
(f)</t>
  </si>
  <si>
    <t>Revaluaciones, Reclasificaciones y otros ajustes
(g)</t>
  </si>
  <si>
    <t>Saldo Final del Período
(h) h=d+e-f+g</t>
  </si>
  <si>
    <t>Pago de intereses del Período 
(i)</t>
  </si>
  <si>
    <t>Pago de comisiones y demás costos asociados durante el Periodo
(j)</t>
  </si>
  <si>
    <t xml:space="preserve">1.- Deuda Pública (1=A+B)  </t>
  </si>
  <si>
    <t>A. Corto Plazo (A=a1+a2+a3)</t>
  </si>
  <si>
    <t>a1) Instituciones de Crédito</t>
  </si>
  <si>
    <t>a2) Títulos y Valores</t>
  </si>
  <si>
    <t>a3) Arrendamientos Financieros</t>
  </si>
  <si>
    <t>B. Largo Plazo (B=b1+b2+b3)</t>
  </si>
  <si>
    <t>b1) Instituciones de Crédito</t>
  </si>
  <si>
    <t>BANAMEX, S. A.</t>
  </si>
  <si>
    <t>SANTANDER MÉXICO S. A.</t>
  </si>
  <si>
    <t>BBVA MÉXICO, S. A.</t>
  </si>
  <si>
    <t>b2) Títulos y Valores</t>
  </si>
  <si>
    <t>b3) Arrendamientos Financieros</t>
  </si>
  <si>
    <t>2.- Otros Pasivos</t>
  </si>
  <si>
    <t>3.- Total de la Deuda Pública y Otros Pásivos (3=1+2)</t>
  </si>
  <si>
    <t>4.- Deuda Contingente ¹ (informativo)</t>
  </si>
  <si>
    <t>A. Deuda Contingente 1</t>
  </si>
  <si>
    <t>B. Deuda Contingente 2</t>
  </si>
  <si>
    <t>C. Deuda Contingente XX</t>
  </si>
  <si>
    <t>5.- Valor de Instrumentos Bono Cupón Cero ² (infomativo)</t>
  </si>
  <si>
    <t xml:space="preserve">A. Instrumento Bono Cupón Cero FONREC </t>
  </si>
  <si>
    <t xml:space="preserve">B. Instrumento Bono Cupón Cero PROFISE </t>
  </si>
  <si>
    <t xml:space="preserve">C. Instrumento Bono Cupón Cero FONREC </t>
  </si>
  <si>
    <t xml:space="preserve">D. Instrumento Bono Cupón Cero FONREC </t>
  </si>
  <si>
    <t xml:space="preserve">E. Instrumento Bono Cupón Cero FONREC </t>
  </si>
  <si>
    <t>Oblicaciones a Corto Plazo (k)</t>
  </si>
  <si>
    <t>Monto Contratado (l)</t>
  </si>
  <si>
    <t>Plazo Pactado (m)</t>
  </si>
  <si>
    <t>Tasa de Interés (n)</t>
  </si>
  <si>
    <t>Comisiones y Costos Relacionados (o)</t>
  </si>
  <si>
    <t>Tasa Efectiva (p)</t>
  </si>
  <si>
    <t>6.- Obligaciones a Corto Plazo (informativo)</t>
  </si>
  <si>
    <t>A. Crédito 1</t>
  </si>
  <si>
    <t>B. Crédito 2</t>
  </si>
  <si>
    <t>C. Crédito XX</t>
  </si>
  <si>
    <t>Formato 3 -Informe Analítico de Obligaciones de Diferentes Financiamientos -LDF</t>
  </si>
  <si>
    <t>Denominación de las Obligaciones Diferentes de Financiamiento ( c )</t>
  </si>
  <si>
    <t>Fecha del Contrato (d)</t>
  </si>
  <si>
    <t>Fecha de inicio de operación del proyecto (e )</t>
  </si>
  <si>
    <t>Fecha de Vencimiento (f)</t>
  </si>
  <si>
    <t>Monto de la inversión pactado (g)</t>
  </si>
  <si>
    <t>Plazo pactado (h)</t>
  </si>
  <si>
    <t>Monto promedio mensual del pago de la contraprestación (i)</t>
  </si>
  <si>
    <t>Monto promedio mensual del pago de la contraprestación correspondiente al pago de inversión (j)</t>
  </si>
  <si>
    <t>A. Asociaciones Público Privadas (APP´s) (A= a+b+c+d)</t>
  </si>
  <si>
    <t xml:space="preserve">   a) APP 1</t>
  </si>
  <si>
    <t xml:space="preserve">   b) APP 2</t>
  </si>
  <si>
    <t xml:space="preserve">   c) APP 3</t>
  </si>
  <si>
    <t xml:space="preserve">   d) APP XX</t>
  </si>
  <si>
    <t>B. Otros instrumentos (B= a+b+c+d)</t>
  </si>
  <si>
    <t xml:space="preserve">   a) Otro Instumento 1</t>
  </si>
  <si>
    <t xml:space="preserve">   b) Otro Instrumento 2</t>
  </si>
  <si>
    <t xml:space="preserve">   c) Otro Instrumento 3</t>
  </si>
  <si>
    <t xml:space="preserve">   d) Otro instrumento XX</t>
  </si>
  <si>
    <t>C. Total de Obligaciones Diferentes de Financiamiento (C=A+B)</t>
  </si>
  <si>
    <t xml:space="preserve"> Ente Público: PODER EJECUTIVO DEL ESTADO DE CAMPECHE</t>
  </si>
  <si>
    <t>Estado Analítico del Ejercicio del Presupuesto de Egresos Detallado - LDF</t>
  </si>
  <si>
    <t>Clasificación de Servicios Personales por Categoría</t>
  </si>
  <si>
    <t>Del 01 de Enero al 31 de Diciembre de 2024</t>
  </si>
  <si>
    <t>Egresos</t>
  </si>
  <si>
    <t xml:space="preserve">Subejercicio </t>
  </si>
  <si>
    <t xml:space="preserve">Aprobado </t>
  </si>
  <si>
    <t>Ampliaciones/ (Reducciones)</t>
  </si>
  <si>
    <t>Modificado</t>
  </si>
  <si>
    <t>I. Gasto No etiquetado  (I=A+B+C+D+E+F)</t>
  </si>
  <si>
    <t>A)  Personal Administrativo y de Servicio Público</t>
  </si>
  <si>
    <t>B) Magisterio</t>
  </si>
  <si>
    <t>C) Servicios de Salud  (C= c1 + c2)</t>
  </si>
  <si>
    <t>C1) Personal Administrativo</t>
  </si>
  <si>
    <t>C2) Personal médico, Paramédico y Afín</t>
  </si>
  <si>
    <t>D) Seguridad Pública</t>
  </si>
  <si>
    <t>E) Gastos asociados a la implementación de</t>
  </si>
  <si>
    <t>nuevas leyes federales o reformas a las</t>
  </si>
  <si>
    <t>mismas (E= e1 + e2)</t>
  </si>
  <si>
    <t>e1)  Nombre del Programa o Ley 1</t>
  </si>
  <si>
    <t>e2)  Nombre del Programa o Ley 2</t>
  </si>
  <si>
    <t>F) Sentencias laborales definitivas</t>
  </si>
  <si>
    <t>II. Gasto Etiquetado  (II=A+B+C+D+E+F)</t>
  </si>
  <si>
    <t>III. Total del Gasto en Servicios Personales</t>
  </si>
  <si>
    <t>(III= I + II )</t>
  </si>
  <si>
    <t xml:space="preserve">Ente Público: PODER EJECUTIVO DEL ESTADO DE CAMPECHE
Estado Analítico del Ejercicio Presupuesto de Egresos Detallado - LDF
Clasificación Funcional (Finalidad y Función)
Del 01/01/2024 al 31/12/2024
(PESOS) </t>
  </si>
  <si>
    <t/>
  </si>
  <si>
    <t>Subejercicio</t>
  </si>
  <si>
    <t>I. GASTO NO ETIQUETADO</t>
  </si>
  <si>
    <t>A. GOBIERNO  (A= a1+a2+a3+a4+a5+a6+a7+a8)</t>
  </si>
  <si>
    <t>a1) LEGISLACIÓN</t>
  </si>
  <si>
    <t>a2) JUSTICIA</t>
  </si>
  <si>
    <t>a3) COORDINACION DE LA POLITICA DE GOBIERNO</t>
  </si>
  <si>
    <t>a4) RELACIONES EXTERIORES</t>
  </si>
  <si>
    <t>a5) ASUNTOS FINANCIEROS Y HACENDARIOS</t>
  </si>
  <si>
    <t>a6) SEGURIDAD NACIONAL</t>
  </si>
  <si>
    <t>a7) ASUNTOS DE ORDEN PÚBLICO Y DE SEGURIDAD INTERIOR</t>
  </si>
  <si>
    <t>a8) OTROS SERVICIOS GENERALES</t>
  </si>
  <si>
    <t>B. DESARROLLO SOCIAL  (B= b1+b2+b3+b4+b5+b6+b7)</t>
  </si>
  <si>
    <t>b1) PROTECCION AMBIENTAL</t>
  </si>
  <si>
    <t>b2) VIVIENDA Y SERVICIOS A LA COMUNIDAD</t>
  </si>
  <si>
    <t>b3) SALUD</t>
  </si>
  <si>
    <t>b4) RECREACIÓN, CULTURA Y OTRAS MANIFESTACIONES SOCIALES</t>
  </si>
  <si>
    <t>b5) EDUCACIÓN</t>
  </si>
  <si>
    <t>b6) PROTECCIÓN SOCIAL</t>
  </si>
  <si>
    <t>b7) OTROS ASUNTOS SOCIALES</t>
  </si>
  <si>
    <t>C. DESARROLLO ECONÓMICO  (C= c1+c2+c3+c4+c5+c6+c7+c8+c9)</t>
  </si>
  <si>
    <t>c1) ASUNTOS ECONÓMICOS, COMERCIALES Y LABORALES EN GENERAL</t>
  </si>
  <si>
    <t>c2) AGROPECUARIA, SILVICULTURA, PESCA Y CAZA</t>
  </si>
  <si>
    <t>c3) COMBUSTIBLES Y ENERGÍA</t>
  </si>
  <si>
    <t>c4) MINERÍA, MANUFACTURAS Y CONSTRUCCIÓN</t>
  </si>
  <si>
    <t>c5) TRANSPORTE</t>
  </si>
  <si>
    <t>c6) COMUNICACIONES</t>
  </si>
  <si>
    <t>c7) TURISMO</t>
  </si>
  <si>
    <t>c8) CIENCIA, TECNOLOGÍA E INNOVACIÓN</t>
  </si>
  <si>
    <t>c9) OTRAS INDUSTRIAS Y OTROS ASUNTOS ECONÓMICOS</t>
  </si>
  <si>
    <t>D. OTRAS  NO CLASIFICADAS EN FUNCIONES ANTERIORES                            (D= d1+d2+d3+d4)</t>
  </si>
  <si>
    <t>d1) TRANSACCIONES DE LA DEUDA PÚBLICA / COSTO FINANCIERO DE LA DEUDA</t>
  </si>
  <si>
    <t>d2) TRANSFERENCIAS, PARTICIPACIONES Y APORTACIONES ENTRE DIFERENTES NIVELES Y ORDENES DE GOBIERNO</t>
  </si>
  <si>
    <t>d3) SANEAMIENTO DEL SISTEMA FINANCIERO</t>
  </si>
  <si>
    <t>d4) ADEUDOS DE EJERCICIOS FISCALES ANTERIORES</t>
  </si>
  <si>
    <t>II. GASTO ETIQUETADO</t>
  </si>
  <si>
    <t xml:space="preserve"> III. TOTAL DE EGRESOS (III = I + II)</t>
  </si>
  <si>
    <t xml:space="preserve">Ente Público: PODER EJECUTIVO DEL ESTADO DE CAMPECHE
Estado Analítico del Ejercicio Presupuesto de Egresos Detallado - LDF
Clasificación Por Objeto del Gasto (Capitulo y Concepto)
Del 01/01/2024 al 31/12/2024
(PESOS) </t>
  </si>
  <si>
    <t>A. SERVICIOS PERSONALES  (A= a1+a2+a3+a4+a5+a6+a7)</t>
  </si>
  <si>
    <t>a1) REMUNERACIONES AL PERSONAL DE CARÁCTER PERMANENTE</t>
  </si>
  <si>
    <t>a2) REMUNERACIONES AL PERSONAL DE CARÁCTER TRANSITORIO</t>
  </si>
  <si>
    <t>a3) REMUNERACIONES ADICIONALES Y ESPECIALES</t>
  </si>
  <si>
    <t>a4) SEGURIDAD SOCIAL</t>
  </si>
  <si>
    <t>a5) OTRAS PRESTACIONES SOCIALES Y ECONÓMICAS</t>
  </si>
  <si>
    <t>a6) PREVISIONES</t>
  </si>
  <si>
    <t>a7) PAGO DE ESTIMULOS A SERVIDORES PÚBLICOS</t>
  </si>
  <si>
    <t>B. MATERIALES Y SUMINISTROS  (B= b1+b2+b3+b4+b5+b6+b7+b8+b9)</t>
  </si>
  <si>
    <t>b1) MATERIALES DE ADMINISTRACIÓN, EMISIÓN DE DOCUMENTOS Y ARTÍCULOS OFICIALES</t>
  </si>
  <si>
    <t>b2) ALIMENTOS Y UTENSILIOS</t>
  </si>
  <si>
    <t>b3) MATERIAS PRIMAS Y MATERIALES DE PRODUCCION Y COMERCIALIZACIÓN</t>
  </si>
  <si>
    <t>b4) MATERIALES Y ARTICULOS DE CONSTRUCCION Y DE REPARACIÓN</t>
  </si>
  <si>
    <t>b5) PRODUCTOS QUIMICOS, FARMACEUTICOS Y DE LABORATORIO</t>
  </si>
  <si>
    <t>b6) COMBUSTIBLES, LUBRICANTES Y ADITIVOS</t>
  </si>
  <si>
    <t>b7) VESTUARIO, BLANCOS, PRENDAS DE PROTECCIÓN Y ARTÍCULOS DEPORTIVOS</t>
  </si>
  <si>
    <t>b8) MATERIALES Y SUMINISTROS PARA SEGURIDAD</t>
  </si>
  <si>
    <t>b9) HERRAMIENTAS, REFACCIONES Y ACCESORIOS MENORES</t>
  </si>
  <si>
    <t>C. SERVICIOS GENERALES  (C= c1+c2+c3+c4+c5+c6+c7+c8+c9)</t>
  </si>
  <si>
    <t>c1) SERVICIOS BÁSICOS</t>
  </si>
  <si>
    <t>c2) SERVICIOS DE ARRENDAMIENTO</t>
  </si>
  <si>
    <t>c3) SERVICIOS PROFESIONALES, CIENTÍFICOS, TÉCNICOS Y OTROS SERVICIOS</t>
  </si>
  <si>
    <t>c4) SERVICIOS FINANCIEROS, BANCARIOS Y COMERCIALES</t>
  </si>
  <si>
    <t>c5) SERVICIOS DE INSTALACIÓN, REPARACIÓN, MANTENIMIENTO Y CONSERVACIÓN</t>
  </si>
  <si>
    <t>c6) SERVICIOS DE COMUNICACIÓN SOCIAL Y PUBLICIDAD</t>
  </si>
  <si>
    <t>c7) SERVICIOS DE TRASLADO Y VIÁTICOS</t>
  </si>
  <si>
    <t>c8) SERVICIOS OFICIALES</t>
  </si>
  <si>
    <t>c9) OTROS SERVICIOS GENERALES</t>
  </si>
  <si>
    <t>D. TRANSFERENCIAS, ASIGNACIONES, SUBSIDIOS Y OTRAS AYUDAS                                        (D= d1+d2+d3+d4+d5+d6+d7+d8+d9)</t>
  </si>
  <si>
    <t>d1) TRANSFERENCIAS INTERNAS Y ASIGNACIONES AL SECTOR PÚBLICO</t>
  </si>
  <si>
    <t>d2) TRANSFERENCIAS AL RESTO DEL SECTOR PÚBLICO</t>
  </si>
  <si>
    <t>d3) SUBSIDIOS Y SUBVENCIONES</t>
  </si>
  <si>
    <t>d4) AYUDAS SOCIALES</t>
  </si>
  <si>
    <t>d5) PENSIONES Y JUBILACIONES</t>
  </si>
  <si>
    <t>d6) TRANSFERENCIAS A FIDEICOMISOS, MANDATOS Y OTROS ANÁLOGOS</t>
  </si>
  <si>
    <t>d7) TRANSFERENCIAS A LA SEGURIDAD SOCIAL</t>
  </si>
  <si>
    <t>d8) DONATIVOS</t>
  </si>
  <si>
    <t>d9) TRANSFERENCIAS AL EXTERIOR</t>
  </si>
  <si>
    <t>E. BIENES MUEBLES, INMUEBLES E INTANGIBLES  (E= e1+e2+e3+e4+e5+e6+e7+e8+e9)</t>
  </si>
  <si>
    <t>e1) MOBILIARIO Y EQUIPO DE ADMINISTRACIÓN</t>
  </si>
  <si>
    <t>e2) MOBILIARIO Y EQUIPO EDUCACIONAL Y RECREATIVO</t>
  </si>
  <si>
    <t>e3) EQUIPO E INSTRUMENTAL MEDICO Y DE LABORATORIO</t>
  </si>
  <si>
    <t>e4) VEHÍCULOS Y EQUIPO DE TRANSPORTE</t>
  </si>
  <si>
    <t>e5) EQUIPO DE DEFENSA Y SEGURIDAD</t>
  </si>
  <si>
    <t>e6) MAQUINARIA, OTROS EQUIPOS Y HERRAMIENTAS</t>
  </si>
  <si>
    <t>e7) ACTIVOS BIOLÓGICOS</t>
  </si>
  <si>
    <t>e8) BIENES INMUEBLES</t>
  </si>
  <si>
    <t>e9) ACTIVOS INTANGIBLES</t>
  </si>
  <si>
    <t>F. INVERSIÓN PÚBLICA  (F= f1+f2+f3)</t>
  </si>
  <si>
    <t>f1) OBRA PÚBLICA EN BIENES DE DOMINIO PÚBLICO</t>
  </si>
  <si>
    <t>f2) OBRA PÚBLICA EN BIENES PROPIOS</t>
  </si>
  <si>
    <t>f3) PROYECTOS PRODUCTIVOS Y ACCIONES DE FOMENTO</t>
  </si>
  <si>
    <t>G. INVERSIONES FINANCIERAS Y OTRAS PROVISIONES  (G= g1+g2+g3+g4+g5+g6+g7)</t>
  </si>
  <si>
    <t>g1) INVERSIONES PARA EL FOMENTO DE ACTIVIDADES PRODUCTIVAS</t>
  </si>
  <si>
    <t>g2) ACCIONES Y PARTICIPACIONES DE CAPITAL</t>
  </si>
  <si>
    <t>g3) COMPRA DE TÍTULOS Y VALORES</t>
  </si>
  <si>
    <t>g4) CONCESION DE PRÉSTAMOS</t>
  </si>
  <si>
    <t>g5) INVERSIONES EN FIDEICOMISOS, MANDATOS Y OTROS ANÁLOGOS</t>
  </si>
  <si>
    <t>g6) OTRAS INVERSIONES FINANCIERAS</t>
  </si>
  <si>
    <t>g7) PROVISIONES PARA CONTINGENCIAS Y OTRAS EROGACIONES ESPECIALES</t>
  </si>
  <si>
    <t>H. PARTICIPACIONES Y APORTACIONES  (H= h1+h2+h3)</t>
  </si>
  <si>
    <t>h1) PARTICIPACIONES</t>
  </si>
  <si>
    <t>h2) APORTACIONES</t>
  </si>
  <si>
    <t>h3) CONVENIOS</t>
  </si>
  <si>
    <t>I. DEUDA PÚBLICA  (I= i1+i2+i3+i4+i5+i6+i7)</t>
  </si>
  <si>
    <t>i1) AMORTIZACIÓN DE LA DEUDA PÚBLICA</t>
  </si>
  <si>
    <t>i2) INTERESES DE LA DEUDA PÚBLICA</t>
  </si>
  <si>
    <t>i3) COMISIONES DE LA DEUDA PÚBLICA</t>
  </si>
  <si>
    <t>i4) GASTOS DE LA DEUDA PÚBLICA</t>
  </si>
  <si>
    <t>i5) COSTO POR COBERTURAS</t>
  </si>
  <si>
    <t>i6) APOYOS FINANCIEROS</t>
  </si>
  <si>
    <t>i7) ADEUDOS DE EJERCICIOS FISCALES ANTERIORES (ADEFAS)</t>
  </si>
  <si>
    <t>a7) PAGO DE ESTÍMULOS A SERVIDORES PÚBLICOS</t>
  </si>
  <si>
    <t>b3) MATERIAS PRIMAS Y MATERIALES DE PRODUCCIÓN Y COMERCIALIZACIÓN</t>
  </si>
  <si>
    <t>b4) MATERIALES Y ARTÍCULOS DE CONSTRUCCIÓN Y DE REPARACIÓN</t>
  </si>
  <si>
    <t>b5) PRODUCTOS QUÍMICOS, FARMACÉUTICOS Y DE LABORATORIO</t>
  </si>
  <si>
    <t>D. TRANSFERENCIAS, ASIGNACIONES, SUBSIDIOS Y OTRAS AYUDAS                                      (D= d1+d2+d3+d4+d5+d6+d7+d8+d9)</t>
  </si>
  <si>
    <t>g4) CONCESIÓN DE PRESTAMOS</t>
  </si>
  <si>
    <t xml:space="preserve">Ente Público: PODER EJECUTIVO DEL ESTADO DE CAMPECHE
Estado Analítico del Ejercicio Presupuesto de Egresos Detallado - LDF
Clasificación Administrativa
Del 01/01/2024 al 31/12/2024
(PESOS) </t>
  </si>
  <si>
    <t>COORDINACIÓN GENERAL DE LA OFICINA DE LA GOBERNADORA O DEL GOBERNADOR DEL ESTADO</t>
  </si>
  <si>
    <t>SECRETARÍA DE GOBIERNO</t>
  </si>
  <si>
    <t>SECRETARÍA DE ADMINISTRACIÓN Y FINANZAS</t>
  </si>
  <si>
    <t>SECRETARÍA DE MODERNIZACIÓN ADMINISTRATIVA E INNOVACIÓN GUBERNAMENTAL</t>
  </si>
  <si>
    <t>SECRETARÍA DE EDUCACIÓN</t>
  </si>
  <si>
    <t>SECRETARÍA DE SALUD</t>
  </si>
  <si>
    <t>SECRETARÍA DE DESARROLLO URBANO, MOVILIDAD Y OBRAS PÚBLICAS</t>
  </si>
  <si>
    <t>SECRETARÍA DE DESARROLLO ECONÓMICO</t>
  </si>
  <si>
    <t>SECRETARÍA DE DESARROLLO AGROPECUARIO</t>
  </si>
  <si>
    <t>SECRETARÍA DE BIENESTAR</t>
  </si>
  <si>
    <t>SECRETARÍA DE INCLUSIÓN</t>
  </si>
  <si>
    <t>SECRETARÍA DE MEDIO AMBIENTE, BIODIVERSIDAD, CAMBIO CLIMÁTICO Y ENERGÍA</t>
  </si>
  <si>
    <t>SECRETARÍA DE TURISMO</t>
  </si>
  <si>
    <t>SECRETARÍA DE PROTECCIÓN Y SEGURIDAD CIUDADANA</t>
  </si>
  <si>
    <t>SECRETARÍA DE PROTECCIÓN CIVIL</t>
  </si>
  <si>
    <t>SECRETARÍA DE LA CONTRALORÍA</t>
  </si>
  <si>
    <t>CONSEJERÍA JURÍDICA</t>
  </si>
  <si>
    <t>FISCALÍA GENERAL DEL ESTADO DE CAMPECHE</t>
  </si>
  <si>
    <t>PROVISIONES DEL ESTADO</t>
  </si>
  <si>
    <t>DEUDA PÚBLICA</t>
  </si>
  <si>
    <t>PODER LEGISLATIVO</t>
  </si>
  <si>
    <t>PODER JUDICIAL</t>
  </si>
  <si>
    <t>ÓRGANOS AUTÓNOMOS</t>
  </si>
  <si>
    <t>ORGANISMOS DESCENTRALIZADOS</t>
  </si>
  <si>
    <t>FIDEICOMISOS PÚBLICOS</t>
  </si>
  <si>
    <t>PARTICIPACIONES Y TRANSFERENCIAS A MUNICIPIOS</t>
  </si>
  <si>
    <t>III. TOTAL DE EGRESOS (III= I + II)</t>
  </si>
  <si>
    <t>Ingreso</t>
  </si>
  <si>
    <t>Recaudado</t>
  </si>
  <si>
    <t>Ingresos de Libre Disposición</t>
  </si>
  <si>
    <t>A. Impuestos</t>
  </si>
  <si>
    <t>B. Cuotas y Aportaciones de Seguridad Social</t>
  </si>
  <si>
    <t>C. Contribuciones de Mejoras</t>
  </si>
  <si>
    <t>D. Derechos</t>
  </si>
  <si>
    <t>E. Productos</t>
  </si>
  <si>
    <t>F. Aprovechamientos</t>
  </si>
  <si>
    <t>H. Participaciones (H=h1+h2+h3+h4+h5+h6+h7+h8+h9+h10+h11)</t>
  </si>
  <si>
    <t>h2) Fondo de Fomento Municipal</t>
  </si>
  <si>
    <t>h3) Fondo de Fiscalización y Recaudación</t>
  </si>
  <si>
    <t>h4) Fondo de Compensación</t>
  </si>
  <si>
    <t>h5) Fondo de Extracción de Hidrocarburos</t>
  </si>
  <si>
    <t>h6) Impuesto Especial Sobre Producción y Servicios</t>
  </si>
  <si>
    <t>h7) 0.136% de la Recaudación Federal Participable</t>
  </si>
  <si>
    <t>h8) 3.17% Sobre Extracción de Petróleo</t>
  </si>
  <si>
    <t>h9) Gasolinas y Diésel</t>
  </si>
  <si>
    <t>h10) Fondo del Impuesto Sobre la Renta</t>
  </si>
  <si>
    <t>h11) Fondo de Estabilización de los Ingresos de las Entidades Federativas</t>
  </si>
  <si>
    <t>I. Incentivos Derivados de la Colaboración Fiscal (I=i1+i2+i3+i4+i5)</t>
  </si>
  <si>
    <t>i1) Tenencia o Uso de Vehículos</t>
  </si>
  <si>
    <t>i2) Fondo de Compensación ISAN</t>
  </si>
  <si>
    <t>i3) Impuesto Sobre Automóviles Nuevos</t>
  </si>
  <si>
    <t>i4) Fondo de Compensación de Repecos-Intermedios</t>
  </si>
  <si>
    <t>i5) Otros Incentivos Económicos</t>
  </si>
  <si>
    <t>J. Transferencias y Asignaciones</t>
  </si>
  <si>
    <t>K. Convenios</t>
  </si>
  <si>
    <t>k1) Otros Convenios y Subsidios</t>
  </si>
  <si>
    <t>L. Otros Ingresos de Libre Disposición (L=l1+l2)</t>
  </si>
  <si>
    <t>l2) Otros Ingresos de Libre Disposición</t>
  </si>
  <si>
    <t>I. Total de Ingresos de Libre Disposición (I=A+B+C+D+E+F+G+H+I+J+K+L)</t>
  </si>
  <si>
    <t>Ingresos Excedentes de Ingresos de Libre Disposición</t>
  </si>
  <si>
    <t>A. Aportaciones (A=a1+a2+a3+a4+a5+a6+a7+a8)</t>
  </si>
  <si>
    <t>a1) Fondo de Aportaciones para la Nómina Educativa y Gasto Operativo</t>
  </si>
  <si>
    <t>a2) Fondo de Aportaciones para los Servicios de Salud</t>
  </si>
  <si>
    <t>a3) Fondo de Aportaciones para la Infraestructura Social</t>
  </si>
  <si>
    <t>a4) Fondo de Aportaciones para el Fortalecimiento de los Municipios y de las Demarcaciones Territoriales del Distrito Federal</t>
  </si>
  <si>
    <t>a5) Fondo de Aportaciones Múltiples</t>
  </si>
  <si>
    <t>a6) Fondo de Aportaciones para la Educación Tecnológica y de Adultos</t>
  </si>
  <si>
    <t>a7) Fondo de Aportaciones para la Seguridad Pública de los Estados y del Distrito Federal</t>
  </si>
  <si>
    <t>a8) Fondo de Aportaciones para el Fortalecimiento de las Entidades Federativas</t>
  </si>
  <si>
    <t>B. Convenios (B=b1+b2+b3+b4)</t>
  </si>
  <si>
    <t>b1) Convenios de Protección Social en Salud</t>
  </si>
  <si>
    <t>b2) Convenios de Descentralización</t>
  </si>
  <si>
    <t>b3) Convenios de Reasignación</t>
  </si>
  <si>
    <t>b4) Otros Convenios y Subsidios</t>
  </si>
  <si>
    <t>C. Fondos Distintos de Aportaciones (C=c1+c2)</t>
  </si>
  <si>
    <t>c1) Fondo para Entidades Federativas y Municipios Productores de Hidrocarburos</t>
  </si>
  <si>
    <t>c2) Fondo Minero</t>
  </si>
  <si>
    <t>D. Transferencias, Asignaciones, Subsidios y Subvenciones, y Pensiones y Jubilaciones</t>
  </si>
  <si>
    <t>E. Otras Transferencias Federales Etiquetadas</t>
  </si>
  <si>
    <t>II. Total de Transferencias Federales Etiquetadas (II = A + B + C + D + E)</t>
  </si>
  <si>
    <t>III. Ingresos Derivados de Financiamientos (III = A)</t>
  </si>
  <si>
    <t>A. Ingresos Derivados de Financiamientos</t>
  </si>
  <si>
    <t>IV. Total de Ingresos (IV = I + II + III)</t>
  </si>
  <si>
    <t>Datos Informativos</t>
  </si>
  <si>
    <t>1. Ingresos Derivados de Financiamientos con Fuente de Pago de Ingresos de Libre Disposición</t>
  </si>
  <si>
    <t>2. Ingresos Derivados de Financiamientos con Fuente de Pago de Transferencias Federales Etiquetadas</t>
  </si>
  <si>
    <t>3. Ingresos Derivados de Financiamientos (3 = 1 + 2)</t>
  </si>
  <si>
    <t xml:space="preserve">PODER EJECUTIVO DEL ESTADO DE CAMPECHE
Formato 5 Estado Analítico de Ingresos Detallado - LDF
</t>
  </si>
  <si>
    <r>
      <t xml:space="preserve">Del 1 de Enero al 31 de Diciembre de 2024
</t>
    </r>
    <r>
      <rPr>
        <b/>
        <sz val="6"/>
        <color rgb="FF000000"/>
        <rFont val="Quatro Slab"/>
        <family val="3"/>
      </rPr>
      <t>(PESOS)</t>
    </r>
  </si>
  <si>
    <t>Diferencia</t>
  </si>
  <si>
    <t>Estimado</t>
  </si>
  <si>
    <t>Ampliaciones
/(Reducciones)</t>
  </si>
  <si>
    <t>G. Ingresos por Venta de Bienes y Prestación de Servicios</t>
  </si>
  <si>
    <t>h1) Fondo General de Participaciones</t>
  </si>
  <si>
    <t xml:space="preserve">   </t>
  </si>
  <si>
    <t>l1) Participaciones en Ingresos Locales</t>
  </si>
  <si>
    <t>Transferencias Federales Etiquetadas</t>
  </si>
  <si>
    <t>LIC. VICENTE ANTONIO CU ESCAMILLA</t>
  </si>
  <si>
    <t>MTRO. LUIS ÁNGEL HERNÁNDEZ GARCÍA</t>
  </si>
  <si>
    <t>JEZRAEL ISAAC LARRACILLA PÉREZ</t>
  </si>
  <si>
    <t>DIRECTOR GENERAL DE INGRESOS DE LA SECRETARÍA DE ADMINISTRACIÓN Y FINANZAS</t>
  </si>
  <si>
    <t>RESPONSABLE DE LA TESORERÍA CON FUNDAMENTO EN EL ARTÍCULO PRIMERO DEL ACUERDO DEL SECRETARIO DE ADMINISTRACIÓN Y FINANZAS POR EL QUE SE DELEGAN FACULTADES AL TITULAR DE LA SUBSECRETARÍA DE ADMINISTRACIÓN Y FINANZAS, PUBLICADO EN EL POE EL 15 DE JULIO DE 2024</t>
  </si>
  <si>
    <t>SECRETARIO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</si>
</sst>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3" formatCode="_-* #,##0.00_-;\-* #,##0.00_-;_-* &quot;-&quot;??_-;_-@_-"/>
    <numFmt numFmtId="164" formatCode="_(* #,##0.00_);_(* \(#,##0.00\);_(* &quot;-&quot;??_);_(@_)"/>
    <numFmt numFmtId="165" formatCode="_(&quot;$&quot;* #,##0.00_);_(&quot;$&quot;* \(#,##0.00\);_(&quot;$&quot;* &quot;-&quot;??_);_(@_)"/>
    <numFmt numFmtId="166" formatCode="[$-1080A]#,##0.00;\(#,##0.00\)"/>
    <numFmt numFmtId="167" formatCode="[$-1080A]&quot;$&quot;#,##0.00"/>
    <numFmt numFmtId="168" formatCode="&quot;$&quot;#,##0.00"/>
  </numFmts>
  <fonts count="74">
    <font>
      <sz val="11"/>
      <color theme="1"/>
      <name val="Calibri"/>
      <family val="2"/>
      <scheme val="minor"/>
    </font>
    <font>
      <sz val="11"/>
      <color theme="1"/>
      <name val="Calibri"/>
      <family val="2"/>
      <scheme val="minor"/>
    </font>
    <font>
      <b/>
      <sz val="11"/>
      <color theme="1"/>
      <name val="Calibri"/>
      <family val="2"/>
      <scheme val="minor"/>
    </font>
    <font>
      <b/>
      <sz val="11"/>
      <color theme="2" tint="-9.9978637043366805E-2"/>
      <name val="Calibri"/>
      <family val="2"/>
      <scheme val="minor"/>
    </font>
    <font>
      <sz val="11"/>
      <color theme="2" tint="-9.9978637043366805E-2"/>
      <name val="Calibri"/>
      <family val="2"/>
      <scheme val="minor"/>
    </font>
    <font>
      <b/>
      <sz val="11"/>
      <color theme="0"/>
      <name val="Quatro Slab"/>
      <family val="3"/>
    </font>
    <font>
      <b/>
      <sz val="16"/>
      <color theme="1"/>
      <name val="Quatro Slab"/>
      <family val="3"/>
    </font>
    <font>
      <b/>
      <sz val="11"/>
      <color theme="1"/>
      <name val="Quatro Slab"/>
      <family val="3"/>
    </font>
    <font>
      <b/>
      <vertAlign val="superscript"/>
      <sz val="11"/>
      <color theme="1"/>
      <name val="Calibri"/>
      <family val="2"/>
      <scheme val="minor"/>
    </font>
    <font>
      <sz val="9"/>
      <color theme="1"/>
      <name val="Averta"/>
      <family val="3"/>
    </font>
    <font>
      <sz val="9"/>
      <name val="Averta"/>
      <family val="3"/>
    </font>
    <font>
      <sz val="9"/>
      <color theme="1"/>
      <name val="Arial"/>
      <family val="2"/>
    </font>
    <font>
      <b/>
      <sz val="9"/>
      <color theme="0"/>
      <name val="Averta"/>
      <family val="3"/>
    </font>
    <font>
      <b/>
      <sz val="9"/>
      <color theme="1"/>
      <name val="Averta"/>
      <family val="3"/>
    </font>
    <font>
      <sz val="8"/>
      <name val="Arial"/>
      <family val="2"/>
    </font>
    <font>
      <sz val="11"/>
      <color theme="1"/>
      <name val="Arial"/>
      <family val="2"/>
    </font>
    <font>
      <b/>
      <sz val="8"/>
      <color theme="0"/>
      <name val="Averta"/>
      <family val="3"/>
    </font>
    <font>
      <sz val="11"/>
      <color theme="1"/>
      <name val="Averta"/>
      <family val="3"/>
    </font>
    <font>
      <b/>
      <sz val="8"/>
      <color theme="1"/>
      <name val="Averta"/>
      <family val="3"/>
    </font>
    <font>
      <sz val="8"/>
      <color theme="1"/>
      <name val="Averta"/>
      <family val="3"/>
    </font>
    <font>
      <b/>
      <sz val="11"/>
      <name val="Quatro Slab"/>
      <family val="3"/>
    </font>
    <font>
      <b/>
      <sz val="32"/>
      <name val="Quatro Slab"/>
      <family val="3"/>
    </font>
    <font>
      <b/>
      <sz val="12"/>
      <name val="Quatro Slab"/>
      <family val="3"/>
    </font>
    <font>
      <b/>
      <sz val="32"/>
      <name val="Quatro Slab"/>
    </font>
    <font>
      <b/>
      <sz val="16"/>
      <name val="Quatro Slab"/>
    </font>
    <font>
      <b/>
      <sz val="11"/>
      <color theme="0"/>
      <name val="Quatro Slqab"/>
    </font>
    <font>
      <b/>
      <sz val="30"/>
      <color theme="0"/>
      <name val="Quatro Slab"/>
      <family val="3"/>
    </font>
    <font>
      <sz val="9"/>
      <color theme="1"/>
      <name val="Calibri"/>
      <family val="2"/>
      <scheme val="minor"/>
    </font>
    <font>
      <sz val="9"/>
      <color theme="1"/>
      <name val="Courier New"/>
      <family val="3"/>
    </font>
    <font>
      <b/>
      <sz val="26"/>
      <color theme="1"/>
      <name val="Averta"/>
      <family val="3"/>
    </font>
    <font>
      <sz val="26"/>
      <color theme="1"/>
      <name val="Averta"/>
      <family val="3"/>
    </font>
    <font>
      <b/>
      <sz val="26"/>
      <color indexed="8"/>
      <name val="Averta"/>
      <family val="3"/>
    </font>
    <font>
      <sz val="26"/>
      <color indexed="8"/>
      <name val="Averta"/>
      <family val="3"/>
    </font>
    <font>
      <sz val="10.5"/>
      <color indexed="8"/>
      <name val="Courier New"/>
      <family val="3"/>
    </font>
    <font>
      <sz val="20"/>
      <color indexed="8"/>
      <name val="Averta"/>
      <family val="3"/>
    </font>
    <font>
      <sz val="26"/>
      <color theme="1"/>
      <name val="Calibri"/>
      <family val="2"/>
      <scheme val="minor"/>
    </font>
    <font>
      <sz val="11"/>
      <color rgb="FF000000"/>
      <name val="Calibri"/>
      <family val="2"/>
      <scheme val="minor"/>
    </font>
    <font>
      <sz val="11"/>
      <name val="Calibri"/>
      <family val="2"/>
    </font>
    <font>
      <b/>
      <sz val="18"/>
      <name val="Quatro Slab"/>
    </font>
    <font>
      <b/>
      <sz val="18"/>
      <color rgb="FF000000"/>
      <name val="Quatro Slab"/>
    </font>
    <font>
      <b/>
      <sz val="10"/>
      <color rgb="FF000000"/>
      <name val="Arial"/>
      <family val="2"/>
    </font>
    <font>
      <b/>
      <sz val="16"/>
      <color rgb="FFFFFFFF"/>
      <name val="Quatro Slab"/>
      <family val="3"/>
    </font>
    <font>
      <b/>
      <sz val="15"/>
      <color rgb="FF000000"/>
      <name val="Averta"/>
    </font>
    <font>
      <sz val="15"/>
      <name val="Averta"/>
    </font>
    <font>
      <sz val="15"/>
      <color rgb="FF000000"/>
      <name val="Averta"/>
    </font>
    <font>
      <b/>
      <sz val="19"/>
      <name val="Quatro Slab"/>
    </font>
    <font>
      <b/>
      <sz val="19"/>
      <name val="Calibri"/>
      <family val="2"/>
    </font>
    <font>
      <b/>
      <sz val="19"/>
      <color rgb="FF000000"/>
      <name val="Quatro Slab"/>
    </font>
    <font>
      <b/>
      <sz val="11"/>
      <color rgb="FF000000"/>
      <name val="Quatro Slab"/>
    </font>
    <font>
      <b/>
      <sz val="16"/>
      <color rgb="FF000000"/>
      <name val="Averta"/>
    </font>
    <font>
      <sz val="16"/>
      <name val="Averta"/>
    </font>
    <font>
      <sz val="16"/>
      <color rgb="FF000000"/>
      <name val="Averta"/>
    </font>
    <font>
      <b/>
      <sz val="9"/>
      <color rgb="FF000000"/>
      <name val="Quatro Slab"/>
      <family val="3"/>
    </font>
    <font>
      <sz val="11"/>
      <name val="Quatro Slab"/>
      <family val="3"/>
    </font>
    <font>
      <sz val="9"/>
      <name val="Quatro Slab"/>
      <family val="3"/>
    </font>
    <font>
      <b/>
      <sz val="6"/>
      <color rgb="FF000000"/>
      <name val="Quatro Slab"/>
      <family val="3"/>
    </font>
    <font>
      <b/>
      <sz val="10"/>
      <color theme="0"/>
      <name val="Quatro Slab"/>
      <family val="3"/>
    </font>
    <font>
      <b/>
      <sz val="6"/>
      <color rgb="FF000000"/>
      <name val="Averta Black"/>
      <family val="3"/>
    </font>
    <font>
      <sz val="11"/>
      <name val="Averta Black"/>
      <family val="3"/>
    </font>
    <font>
      <b/>
      <sz val="6"/>
      <name val="Averta Black"/>
      <family val="3"/>
    </font>
    <font>
      <b/>
      <sz val="6"/>
      <name val="Averta"/>
      <family val="3"/>
    </font>
    <font>
      <b/>
      <sz val="11"/>
      <name val="Averta"/>
      <family val="3"/>
    </font>
    <font>
      <b/>
      <sz val="6"/>
      <color rgb="FF000000"/>
      <name val="Times New Roman"/>
      <family val="1"/>
    </font>
    <font>
      <b/>
      <sz val="11"/>
      <name val="Averta Black"/>
      <family val="3"/>
    </font>
    <font>
      <sz val="6"/>
      <name val="Averta"/>
      <family val="3"/>
    </font>
    <font>
      <sz val="11"/>
      <name val="Averta"/>
      <family val="3"/>
    </font>
    <font>
      <b/>
      <sz val="9"/>
      <name val="Averta Black"/>
      <family val="3"/>
    </font>
    <font>
      <sz val="9"/>
      <name val="Averta Black"/>
      <family val="3"/>
    </font>
    <font>
      <sz val="8"/>
      <name val="Calibri"/>
      <family val="2"/>
    </font>
    <font>
      <sz val="5"/>
      <color rgb="FF000000"/>
      <name val="Century Gothic"/>
      <family val="2"/>
    </font>
    <font>
      <sz val="5"/>
      <color rgb="FF000000"/>
      <name val="Segoe UI"/>
      <family val="2"/>
    </font>
    <font>
      <b/>
      <sz val="6"/>
      <name val="Quatro Slab"/>
      <family val="3"/>
    </font>
    <font>
      <b/>
      <sz val="5.5"/>
      <name val="Quatro Slab"/>
      <family val="3"/>
    </font>
    <font>
      <sz val="9"/>
      <color rgb="FF000000"/>
      <name val="Quatro Slab"/>
      <family val="3"/>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9F2241"/>
        <bgColor indexed="64"/>
      </patternFill>
    </fill>
    <fill>
      <patternFill patternType="solid">
        <fgColor theme="0" tint="-0.14999847407452621"/>
        <bgColor indexed="64"/>
      </patternFill>
    </fill>
    <fill>
      <patternFill patternType="solid">
        <fgColor rgb="FF9F2241"/>
        <bgColor rgb="FF235B4E"/>
      </patternFill>
    </fill>
    <fill>
      <patternFill patternType="solid">
        <fgColor rgb="FFD3D3D3"/>
        <bgColor rgb="FFD3D3D3"/>
      </patternFill>
    </fill>
    <fill>
      <patternFill patternType="solid">
        <fgColor theme="0"/>
        <bgColor rgb="FFD3D3D3"/>
      </patternFill>
    </fill>
  </fills>
  <borders count="32">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bottom/>
      <diagonal style="thin">
        <color theme="1" tint="0.499984740745262"/>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diagonalUp="1">
      <left style="thin">
        <color indexed="64"/>
      </left>
      <right/>
      <top/>
      <bottom/>
      <diagonal style="thin">
        <color theme="1" tint="0.499984740745262"/>
      </diagonal>
    </border>
    <border diagonalUp="1">
      <left/>
      <right style="thin">
        <color indexed="64"/>
      </right>
      <top/>
      <bottom/>
      <diagonal style="thin">
        <color theme="1" tint="0.499984740745262"/>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s>
  <cellStyleXfs count="7">
    <xf numFmtId="0" fontId="0" fillId="0" borderId="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36" fillId="0" borderId="0"/>
    <xf numFmtId="43" fontId="36" fillId="0" borderId="0" applyFont="0" applyFill="0" applyBorder="0" applyAlignment="0" applyProtection="0"/>
  </cellStyleXfs>
  <cellXfs count="519">
    <xf numFmtId="0" fontId="0" fillId="0" borderId="0" xfId="0"/>
    <xf numFmtId="0" fontId="2" fillId="2" borderId="4" xfId="0" applyFont="1" applyFill="1" applyBorder="1" applyAlignment="1">
      <alignment horizontal="left" vertical="center" indent="2"/>
    </xf>
    <xf numFmtId="4" fontId="0" fillId="2" borderId="4" xfId="0" applyNumberFormat="1" applyFill="1" applyBorder="1" applyAlignment="1">
      <alignment vertical="center"/>
    </xf>
    <xf numFmtId="0" fontId="2" fillId="2" borderId="1" xfId="0" applyFont="1" applyFill="1" applyBorder="1" applyAlignment="1">
      <alignment horizontal="left" vertical="center" indent="2"/>
    </xf>
    <xf numFmtId="0" fontId="2" fillId="2" borderId="4" xfId="0" applyFont="1" applyFill="1" applyBorder="1" applyAlignment="1">
      <alignment horizontal="left" vertical="center" indent="3"/>
    </xf>
    <xf numFmtId="4" fontId="2" fillId="2" borderId="4" xfId="1" applyNumberFormat="1" applyFont="1" applyFill="1" applyBorder="1" applyAlignment="1" applyProtection="1">
      <alignment vertical="center"/>
      <protection locked="0"/>
    </xf>
    <xf numFmtId="0" fontId="2" fillId="2" borderId="1" xfId="0" applyFont="1" applyFill="1" applyBorder="1" applyAlignment="1">
      <alignment horizontal="left" vertical="center" indent="3"/>
    </xf>
    <xf numFmtId="0" fontId="0" fillId="2" borderId="4" xfId="0" applyFont="1" applyFill="1" applyBorder="1" applyAlignment="1">
      <alignment horizontal="left" vertical="center" indent="5"/>
    </xf>
    <xf numFmtId="4" fontId="1" fillId="2" borderId="4" xfId="1" applyNumberFormat="1" applyFont="1" applyFill="1" applyBorder="1" applyAlignment="1" applyProtection="1">
      <alignment vertical="center"/>
      <protection locked="0"/>
    </xf>
    <xf numFmtId="0" fontId="0" fillId="2" borderId="1" xfId="0" applyFill="1" applyBorder="1" applyAlignment="1">
      <alignment horizontal="left" vertical="center" indent="5"/>
    </xf>
    <xf numFmtId="0" fontId="0" fillId="2" borderId="4" xfId="0" applyFill="1" applyBorder="1" applyAlignment="1">
      <alignment horizontal="left" vertical="center" indent="5"/>
    </xf>
    <xf numFmtId="0" fontId="0" fillId="2" borderId="4" xfId="0" applyFill="1" applyBorder="1" applyAlignment="1">
      <alignment vertical="center"/>
    </xf>
    <xf numFmtId="4" fontId="1" fillId="2" borderId="4" xfId="1" applyNumberFormat="1" applyFont="1" applyFill="1" applyBorder="1" applyAlignment="1">
      <alignment vertical="center"/>
    </xf>
    <xf numFmtId="0" fontId="0" fillId="2" borderId="4" xfId="0" applyFill="1" applyBorder="1" applyAlignment="1">
      <alignment horizontal="left" vertical="center" indent="3"/>
    </xf>
    <xf numFmtId="0" fontId="0" fillId="2" borderId="1" xfId="0" applyFill="1" applyBorder="1" applyAlignment="1">
      <alignment horizontal="left" vertical="center" indent="3"/>
    </xf>
    <xf numFmtId="0" fontId="0" fillId="2" borderId="1" xfId="0" applyFill="1" applyBorder="1" applyAlignment="1">
      <alignment horizontal="left" indent="3"/>
    </xf>
    <xf numFmtId="0" fontId="2" fillId="2" borderId="1" xfId="0" applyFont="1" applyFill="1" applyBorder="1" applyAlignment="1">
      <alignment horizontal="left" indent="2"/>
    </xf>
    <xf numFmtId="0" fontId="0" fillId="2" borderId="1" xfId="0" applyFont="1" applyFill="1" applyBorder="1" applyAlignment="1">
      <alignment horizontal="left" vertical="center" indent="3"/>
    </xf>
    <xf numFmtId="0" fontId="0" fillId="2" borderId="1" xfId="0" applyFont="1" applyFill="1" applyBorder="1" applyAlignment="1">
      <alignment horizontal="left" indent="3"/>
    </xf>
    <xf numFmtId="0" fontId="0" fillId="2" borderId="4" xfId="0" applyFill="1" applyBorder="1"/>
    <xf numFmtId="0" fontId="0" fillId="2" borderId="5" xfId="0" applyFill="1" applyBorder="1"/>
    <xf numFmtId="4" fontId="0" fillId="2" borderId="5" xfId="0" applyNumberFormat="1" applyFill="1" applyBorder="1" applyAlignment="1">
      <alignment vertical="center"/>
    </xf>
    <xf numFmtId="0" fontId="0" fillId="2" borderId="5" xfId="0" applyFill="1" applyBorder="1" applyAlignment="1">
      <alignment vertical="center"/>
    </xf>
    <xf numFmtId="4" fontId="0" fillId="0" borderId="0" xfId="0" applyNumberFormat="1"/>
    <xf numFmtId="0" fontId="0" fillId="2" borderId="0" xfId="0" applyFill="1"/>
    <xf numFmtId="164" fontId="2" fillId="2" borderId="4" xfId="1" applyFont="1" applyFill="1" applyBorder="1" applyProtection="1">
      <protection locked="0"/>
    </xf>
    <xf numFmtId="0" fontId="0" fillId="2" borderId="4" xfId="0" applyFill="1" applyBorder="1" applyAlignment="1">
      <alignment horizontal="left" vertical="center" indent="6"/>
    </xf>
    <xf numFmtId="164" fontId="1" fillId="2" borderId="4" xfId="1" applyFont="1" applyFill="1" applyBorder="1" applyProtection="1">
      <protection locked="0"/>
    </xf>
    <xf numFmtId="164" fontId="1" fillId="2" borderId="4" xfId="1" applyFont="1" applyFill="1" applyBorder="1"/>
    <xf numFmtId="164" fontId="3" fillId="3" borderId="6" xfId="1" applyFont="1" applyFill="1" applyBorder="1" applyAlignment="1"/>
    <xf numFmtId="164" fontId="2" fillId="0" borderId="4" xfId="1" applyFont="1" applyFill="1" applyBorder="1" applyProtection="1">
      <protection locked="0"/>
    </xf>
    <xf numFmtId="164" fontId="4" fillId="3" borderId="6" xfId="1" applyFont="1" applyFill="1" applyBorder="1" applyAlignment="1"/>
    <xf numFmtId="4" fontId="2" fillId="2" borderId="4" xfId="1" applyNumberFormat="1" applyFont="1" applyFill="1" applyBorder="1" applyProtection="1">
      <protection locked="0"/>
    </xf>
    <xf numFmtId="164" fontId="2" fillId="2" borderId="4" xfId="1" applyFont="1" applyFill="1" applyBorder="1" applyProtection="1"/>
    <xf numFmtId="164" fontId="2" fillId="2" borderId="4" xfId="1" applyFont="1" applyFill="1" applyBorder="1"/>
    <xf numFmtId="0" fontId="2" fillId="2" borderId="4" xfId="0" applyFont="1" applyFill="1" applyBorder="1" applyAlignment="1">
      <alignment horizontal="left" vertical="center" wrapText="1" indent="3"/>
    </xf>
    <xf numFmtId="0" fontId="2" fillId="2" borderId="5" xfId="0" applyFont="1" applyFill="1" applyBorder="1" applyAlignment="1">
      <alignment horizontal="left" vertical="center" wrapText="1" indent="3"/>
    </xf>
    <xf numFmtId="0" fontId="0" fillId="2" borderId="0" xfId="0" applyFill="1" applyAlignment="1">
      <alignment vertical="center"/>
    </xf>
    <xf numFmtId="164" fontId="2" fillId="2" borderId="4" xfId="1" applyFont="1" applyFill="1" applyBorder="1" applyAlignment="1" applyProtection="1">
      <alignment vertical="center"/>
      <protection locked="0"/>
    </xf>
    <xf numFmtId="164" fontId="1" fillId="2" borderId="4" xfId="1" applyFont="1" applyFill="1" applyBorder="1" applyAlignment="1" applyProtection="1">
      <alignment vertical="center"/>
      <protection locked="0"/>
    </xf>
    <xf numFmtId="164" fontId="1" fillId="2" borderId="4" xfId="1" applyFont="1" applyFill="1" applyBorder="1" applyAlignment="1">
      <alignment vertical="center"/>
    </xf>
    <xf numFmtId="164" fontId="2" fillId="2" borderId="4" xfId="1" applyNumberFormat="1" applyFont="1" applyFill="1" applyBorder="1" applyAlignment="1" applyProtection="1">
      <alignment vertical="center"/>
      <protection locked="0"/>
    </xf>
    <xf numFmtId="0" fontId="2" fillId="2" borderId="5" xfId="0" applyFont="1" applyFill="1" applyBorder="1" applyAlignment="1">
      <alignment horizontal="left" vertical="center" indent="3"/>
    </xf>
    <xf numFmtId="0" fontId="0" fillId="2" borderId="7" xfId="0" applyFill="1" applyBorder="1" applyAlignment="1">
      <alignment horizontal="left" vertical="center" indent="6"/>
    </xf>
    <xf numFmtId="164" fontId="1" fillId="2" borderId="7" xfId="1" applyFont="1" applyFill="1" applyBorder="1" applyAlignment="1" applyProtection="1">
      <alignment vertical="center"/>
      <protection locked="0"/>
    </xf>
    <xf numFmtId="4" fontId="4" fillId="3" borderId="6" xfId="1" applyNumberFormat="1" applyFont="1" applyFill="1" applyBorder="1" applyAlignment="1">
      <alignment vertical="center"/>
    </xf>
    <xf numFmtId="4" fontId="1" fillId="0" borderId="4" xfId="1" applyNumberFormat="1" applyFont="1" applyFill="1" applyBorder="1" applyAlignment="1" applyProtection="1">
      <alignment vertical="center"/>
      <protection locked="0"/>
    </xf>
    <xf numFmtId="0" fontId="2" fillId="2" borderId="4" xfId="0" applyFont="1" applyFill="1" applyBorder="1" applyAlignment="1">
      <alignment vertical="center"/>
    </xf>
    <xf numFmtId="164" fontId="2" fillId="2" borderId="4" xfId="1" applyFont="1" applyFill="1" applyBorder="1" applyAlignment="1">
      <alignment vertical="center"/>
    </xf>
    <xf numFmtId="164" fontId="1" fillId="2" borderId="7" xfId="1" applyFont="1" applyFill="1" applyBorder="1" applyProtection="1">
      <protection locked="0"/>
    </xf>
    <xf numFmtId="4" fontId="1" fillId="2" borderId="4" xfId="1" applyNumberFormat="1" applyFont="1" applyFill="1" applyBorder="1" applyProtection="1">
      <protection locked="0"/>
    </xf>
    <xf numFmtId="4" fontId="1" fillId="2" borderId="4" xfId="1" applyNumberFormat="1" applyFont="1" applyFill="1" applyBorder="1"/>
    <xf numFmtId="4" fontId="4" fillId="3" borderId="6" xfId="1" applyNumberFormat="1" applyFont="1" applyFill="1" applyBorder="1"/>
    <xf numFmtId="4" fontId="1" fillId="0" borderId="4" xfId="1" applyNumberFormat="1" applyFont="1" applyFill="1" applyBorder="1" applyProtection="1">
      <protection locked="0"/>
    </xf>
    <xf numFmtId="0" fontId="5" fillId="4" borderId="3" xfId="0" applyFont="1" applyFill="1" applyBorder="1" applyAlignment="1">
      <alignment horizontal="left" vertical="center"/>
    </xf>
    <xf numFmtId="4" fontId="5" fillId="4" borderId="3" xfId="0" applyNumberFormat="1" applyFont="1" applyFill="1" applyBorder="1" applyAlignment="1" applyProtection="1">
      <alignment horizontal="center" vertical="center" wrapText="1"/>
      <protection locked="0"/>
    </xf>
    <xf numFmtId="0" fontId="5" fillId="4" borderId="3" xfId="0" applyFont="1" applyFill="1" applyBorder="1" applyAlignment="1">
      <alignment horizontal="left" vertical="center" indent="2"/>
    </xf>
    <xf numFmtId="49" fontId="5" fillId="4" borderId="3" xfId="0" applyNumberFormat="1" applyFont="1" applyFill="1" applyBorder="1" applyAlignment="1" applyProtection="1">
      <alignment horizontal="center" vertical="center"/>
      <protection locked="0"/>
    </xf>
    <xf numFmtId="0" fontId="0" fillId="2" borderId="0" xfId="0" applyFill="1" applyBorder="1"/>
    <xf numFmtId="4" fontId="0" fillId="2" borderId="0" xfId="0" applyNumberFormat="1" applyFill="1" applyBorder="1" applyAlignment="1">
      <alignment vertical="center"/>
    </xf>
    <xf numFmtId="0" fontId="0" fillId="2" borderId="0" xfId="0" applyFill="1" applyBorder="1" applyAlignment="1">
      <alignment vertical="center"/>
    </xf>
    <xf numFmtId="0" fontId="0" fillId="2" borderId="4" xfId="0" applyFill="1" applyBorder="1" applyAlignment="1">
      <alignment horizontal="left" vertical="center" indent="10"/>
    </xf>
    <xf numFmtId="0" fontId="5" fillId="4" borderId="3" xfId="0" applyFont="1" applyFill="1" applyBorder="1" applyAlignment="1">
      <alignment horizontal="left" vertical="center" wrapText="1" indent="3"/>
    </xf>
    <xf numFmtId="0" fontId="5" fillId="4" borderId="3" xfId="0" applyFont="1" applyFill="1" applyBorder="1" applyAlignment="1">
      <alignment horizontal="center" vertical="center" wrapText="1"/>
    </xf>
    <xf numFmtId="0" fontId="9" fillId="2" borderId="0" xfId="0" applyFont="1" applyFill="1"/>
    <xf numFmtId="0" fontId="10" fillId="2" borderId="0" xfId="0" applyFont="1" applyFill="1" applyBorder="1" applyAlignment="1">
      <alignment vertical="top"/>
    </xf>
    <xf numFmtId="0" fontId="10" fillId="2" borderId="0" xfId="0" applyFont="1" applyFill="1" applyBorder="1"/>
    <xf numFmtId="164" fontId="10" fillId="2" borderId="0" xfId="1" applyFont="1" applyFill="1" applyBorder="1"/>
    <xf numFmtId="0" fontId="10" fillId="2" borderId="0" xfId="0" applyFont="1" applyFill="1" applyBorder="1" applyAlignment="1" applyProtection="1">
      <protection locked="0"/>
    </xf>
    <xf numFmtId="0" fontId="10" fillId="2" borderId="0" xfId="0" applyFont="1" applyFill="1" applyBorder="1" applyAlignment="1" applyProtection="1">
      <alignment vertical="center"/>
      <protection locked="0"/>
    </xf>
    <xf numFmtId="0" fontId="9" fillId="2" borderId="0" xfId="0" applyFont="1" applyFill="1" applyBorder="1" applyAlignment="1" applyProtection="1">
      <alignment horizontal="center"/>
      <protection locked="0"/>
    </xf>
    <xf numFmtId="164" fontId="10" fillId="2" borderId="0" xfId="1" applyFont="1" applyFill="1" applyBorder="1" applyAlignment="1">
      <alignment vertical="top"/>
    </xf>
    <xf numFmtId="0" fontId="10" fillId="2" borderId="0" xfId="0" applyFont="1" applyFill="1" applyBorder="1" applyAlignment="1" applyProtection="1">
      <alignment vertical="top" wrapText="1"/>
      <protection locked="0"/>
    </xf>
    <xf numFmtId="0" fontId="11" fillId="2" borderId="0" xfId="0" applyFont="1" applyFill="1" applyAlignment="1">
      <alignment wrapText="1"/>
    </xf>
    <xf numFmtId="0" fontId="0" fillId="2" borderId="2" xfId="0" applyFont="1" applyFill="1" applyBorder="1" applyAlignment="1">
      <alignment horizontal="left" vertical="center" indent="3"/>
    </xf>
    <xf numFmtId="4" fontId="1" fillId="2" borderId="5" xfId="1" applyNumberFormat="1" applyFont="1" applyFill="1" applyBorder="1" applyAlignment="1" applyProtection="1">
      <alignment vertical="center"/>
      <protection locked="0"/>
    </xf>
    <xf numFmtId="0" fontId="2" fillId="2" borderId="4" xfId="0" applyFont="1" applyFill="1" applyBorder="1" applyAlignment="1">
      <alignment horizontal="left" vertical="top" indent="3"/>
    </xf>
    <xf numFmtId="0" fontId="0" fillId="2" borderId="4" xfId="0" applyFill="1" applyBorder="1" applyAlignment="1">
      <alignment horizontal="left" vertical="top" indent="6"/>
    </xf>
    <xf numFmtId="0" fontId="0" fillId="2" borderId="4" xfId="0" applyFill="1" applyBorder="1" applyAlignment="1">
      <alignment horizontal="left" vertical="top" indent="3"/>
    </xf>
    <xf numFmtId="0" fontId="2" fillId="2" borderId="4" xfId="0" applyFont="1" applyFill="1" applyBorder="1" applyAlignment="1">
      <alignment horizontal="left" vertical="top" wrapText="1" indent="3"/>
    </xf>
    <xf numFmtId="0" fontId="0" fillId="2" borderId="8" xfId="0" applyFill="1" applyBorder="1" applyAlignment="1">
      <alignment vertical="center"/>
    </xf>
    <xf numFmtId="4" fontId="0" fillId="2" borderId="8" xfId="0" applyNumberFormat="1" applyFill="1" applyBorder="1" applyAlignment="1">
      <alignment vertical="center"/>
    </xf>
    <xf numFmtId="4" fontId="1" fillId="2" borderId="8" xfId="1" applyNumberFormat="1" applyFont="1" applyFill="1" applyBorder="1" applyAlignment="1">
      <alignment vertical="center"/>
    </xf>
    <xf numFmtId="0" fontId="9" fillId="0" borderId="10" xfId="0" applyFont="1" applyBorder="1"/>
    <xf numFmtId="0" fontId="9" fillId="0" borderId="11" xfId="0" applyFont="1" applyBorder="1"/>
    <xf numFmtId="0" fontId="9" fillId="0" borderId="7" xfId="0" applyFont="1" applyBorder="1"/>
    <xf numFmtId="164" fontId="13" fillId="0" borderId="4" xfId="2" applyFont="1" applyBorder="1"/>
    <xf numFmtId="164" fontId="9" fillId="0" borderId="4" xfId="2" applyFont="1" applyBorder="1"/>
    <xf numFmtId="164" fontId="0" fillId="0" borderId="0" xfId="0" applyNumberFormat="1"/>
    <xf numFmtId="0" fontId="9" fillId="0" borderId="9" xfId="0" applyFont="1" applyBorder="1" applyAlignment="1">
      <alignment horizontal="left" vertical="top" indent="1"/>
    </xf>
    <xf numFmtId="0" fontId="9" fillId="0" borderId="1" xfId="0" applyFont="1" applyBorder="1" applyAlignment="1">
      <alignment horizontal="left" vertical="top" indent="1"/>
    </xf>
    <xf numFmtId="164" fontId="9" fillId="0" borderId="4" xfId="0" applyNumberFormat="1" applyFont="1" applyBorder="1"/>
    <xf numFmtId="164" fontId="9" fillId="0" borderId="4" xfId="2" applyFont="1" applyFill="1" applyBorder="1"/>
    <xf numFmtId="43" fontId="0" fillId="0" borderId="0" xfId="0" applyNumberFormat="1"/>
    <xf numFmtId="0" fontId="9" fillId="0" borderId="9" xfId="0" applyFont="1" applyBorder="1" applyAlignment="1">
      <alignment horizontal="left" indent="1"/>
    </xf>
    <xf numFmtId="0" fontId="9" fillId="0" borderId="1" xfId="0" applyFont="1" applyBorder="1" applyAlignment="1">
      <alignment horizontal="left" indent="1"/>
    </xf>
    <xf numFmtId="4" fontId="13" fillId="0" borderId="4" xfId="2" applyNumberFormat="1" applyFont="1" applyFill="1" applyBorder="1" applyAlignment="1" applyProtection="1">
      <alignment vertical="center"/>
      <protection locked="0"/>
    </xf>
    <xf numFmtId="4" fontId="1" fillId="0" borderId="6" xfId="2" applyNumberFormat="1" applyFont="1" applyFill="1" applyBorder="1"/>
    <xf numFmtId="4" fontId="1" fillId="0" borderId="13" xfId="2" applyNumberFormat="1" applyFont="1" applyFill="1" applyBorder="1"/>
    <xf numFmtId="4" fontId="1" fillId="0" borderId="14" xfId="2" applyNumberFormat="1" applyFont="1" applyFill="1" applyBorder="1"/>
    <xf numFmtId="0" fontId="9" fillId="0" borderId="0" xfId="0" applyFont="1"/>
    <xf numFmtId="0" fontId="9" fillId="0" borderId="0" xfId="0" applyFont="1" applyAlignment="1">
      <alignment wrapText="1"/>
    </xf>
    <xf numFmtId="164" fontId="13" fillId="0" borderId="4" xfId="2" applyFont="1" applyBorder="1" applyAlignment="1">
      <alignment horizontal="left" vertical="center"/>
    </xf>
    <xf numFmtId="0" fontId="0" fillId="0" borderId="0" xfId="0" applyAlignment="1">
      <alignment horizontal="left" vertical="center"/>
    </xf>
    <xf numFmtId="164" fontId="13" fillId="0" borderId="4" xfId="0" applyNumberFormat="1" applyFont="1" applyBorder="1"/>
    <xf numFmtId="165" fontId="0" fillId="0" borderId="0" xfId="3" applyFont="1"/>
    <xf numFmtId="164" fontId="9" fillId="0" borderId="5" xfId="2" applyFont="1" applyBorder="1"/>
    <xf numFmtId="164" fontId="9" fillId="0" borderId="5" xfId="2" applyFont="1" applyFill="1" applyBorder="1"/>
    <xf numFmtId="0" fontId="9" fillId="0" borderId="9" xfId="0" applyFont="1" applyBorder="1"/>
    <xf numFmtId="0" fontId="9" fillId="0" borderId="1" xfId="0" applyFont="1" applyBorder="1"/>
    <xf numFmtId="0" fontId="9" fillId="0" borderId="4" xfId="0" applyFont="1" applyBorder="1"/>
    <xf numFmtId="2" fontId="13" fillId="0" borderId="4" xfId="0" applyNumberFormat="1" applyFont="1" applyBorder="1"/>
    <xf numFmtId="2" fontId="13" fillId="0" borderId="9" xfId="0" applyNumberFormat="1" applyFont="1" applyBorder="1"/>
    <xf numFmtId="2" fontId="13" fillId="0" borderId="1" xfId="0" applyNumberFormat="1" applyFont="1" applyBorder="1"/>
    <xf numFmtId="2" fontId="9" fillId="0" borderId="4" xfId="2" applyNumberFormat="1" applyFont="1" applyBorder="1"/>
    <xf numFmtId="2" fontId="9" fillId="0" borderId="5" xfId="2" applyNumberFormat="1" applyFont="1" applyBorder="1"/>
    <xf numFmtId="0" fontId="9" fillId="0" borderId="12" xfId="0" applyFont="1" applyBorder="1"/>
    <xf numFmtId="0" fontId="9" fillId="0" borderId="2" xfId="0" applyFont="1" applyBorder="1"/>
    <xf numFmtId="0" fontId="14" fillId="0" borderId="8" xfId="0" applyFont="1" applyBorder="1" applyAlignment="1">
      <alignment wrapText="1"/>
    </xf>
    <xf numFmtId="0" fontId="14" fillId="0" borderId="0" xfId="0" applyFont="1" applyAlignment="1">
      <alignment wrapText="1"/>
    </xf>
    <xf numFmtId="4" fontId="14" fillId="0" borderId="0" xfId="0" applyNumberFormat="1" applyFont="1"/>
    <xf numFmtId="0" fontId="14" fillId="0" borderId="0" xfId="0" applyFont="1"/>
    <xf numFmtId="0" fontId="15" fillId="0" borderId="0" xfId="0" applyFont="1"/>
    <xf numFmtId="0" fontId="17" fillId="0" borderId="9" xfId="0" applyFont="1" applyBorder="1"/>
    <xf numFmtId="0" fontId="17" fillId="0" borderId="1" xfId="0" applyFont="1" applyBorder="1"/>
    <xf numFmtId="0" fontId="17" fillId="0" borderId="4" xfId="0" applyFont="1" applyBorder="1"/>
    <xf numFmtId="2" fontId="18" fillId="0" borderId="4" xfId="2" applyNumberFormat="1" applyFont="1" applyBorder="1" applyAlignment="1">
      <alignment horizontal="right" vertical="center"/>
    </xf>
    <xf numFmtId="2" fontId="19" fillId="0" borderId="4" xfId="2" applyNumberFormat="1" applyFont="1" applyBorder="1"/>
    <xf numFmtId="0" fontId="19" fillId="0" borderId="9" xfId="0" applyFont="1" applyBorder="1"/>
    <xf numFmtId="0" fontId="19" fillId="0" borderId="1" xfId="0" applyFont="1" applyBorder="1"/>
    <xf numFmtId="0" fontId="19" fillId="0" borderId="4" xfId="0" applyFont="1" applyBorder="1"/>
    <xf numFmtId="0" fontId="18" fillId="0" borderId="12" xfId="0" applyFont="1" applyBorder="1" applyAlignment="1">
      <alignment horizontal="left" vertical="top" wrapText="1"/>
    </xf>
    <xf numFmtId="0" fontId="18" fillId="0" borderId="15" xfId="0" applyFont="1" applyBorder="1" applyAlignment="1">
      <alignment horizontal="left" vertical="top" wrapText="1"/>
    </xf>
    <xf numFmtId="0" fontId="19" fillId="0" borderId="5" xfId="0" applyFont="1" applyBorder="1"/>
    <xf numFmtId="0" fontId="20" fillId="2" borderId="9" xfId="0" applyFont="1" applyFill="1" applyBorder="1" applyAlignment="1">
      <alignment horizontal="center"/>
    </xf>
    <xf numFmtId="0" fontId="20" fillId="2" borderId="0" xfId="0" applyFont="1" applyFill="1" applyBorder="1" applyAlignment="1">
      <alignment horizontal="center"/>
    </xf>
    <xf numFmtId="0" fontId="21" fillId="2" borderId="0" xfId="0" applyFont="1" applyFill="1" applyBorder="1" applyAlignment="1">
      <alignment horizontal="center"/>
    </xf>
    <xf numFmtId="0" fontId="20" fillId="2" borderId="1" xfId="0" applyFont="1" applyFill="1" applyBorder="1" applyAlignment="1">
      <alignment horizontal="center"/>
    </xf>
    <xf numFmtId="0" fontId="0" fillId="0" borderId="0" xfId="0" applyFill="1"/>
    <xf numFmtId="0" fontId="24" fillId="2" borderId="9" xfId="0" applyFont="1" applyFill="1" applyBorder="1" applyAlignment="1">
      <alignment horizontal="center"/>
    </xf>
    <xf numFmtId="0" fontId="24" fillId="2" borderId="0" xfId="0" applyFont="1" applyFill="1" applyBorder="1" applyAlignment="1">
      <alignment horizontal="center"/>
    </xf>
    <xf numFmtId="0" fontId="24" fillId="2" borderId="1" xfId="0" applyFont="1" applyFill="1" applyBorder="1" applyAlignment="1">
      <alignment horizontal="center"/>
    </xf>
    <xf numFmtId="0" fontId="25" fillId="0" borderId="12" xfId="0" applyFont="1" applyFill="1" applyBorder="1" applyAlignment="1">
      <alignment horizontal="center"/>
    </xf>
    <xf numFmtId="0" fontId="25" fillId="0" borderId="15" xfId="0" applyFont="1" applyFill="1" applyBorder="1" applyAlignment="1">
      <alignment horizontal="center"/>
    </xf>
    <xf numFmtId="0" fontId="25" fillId="0" borderId="2" xfId="0" applyFont="1" applyFill="1" applyBorder="1" applyAlignment="1">
      <alignment horizontal="center"/>
    </xf>
    <xf numFmtId="0" fontId="25" fillId="0" borderId="0" xfId="0" applyFont="1" applyFill="1" applyAlignment="1">
      <alignment horizontal="center"/>
    </xf>
    <xf numFmtId="0" fontId="25" fillId="0" borderId="16" xfId="0" applyFont="1" applyFill="1" applyBorder="1" applyAlignment="1">
      <alignment horizontal="center"/>
    </xf>
    <xf numFmtId="43" fontId="26" fillId="4" borderId="3" xfId="4" applyFont="1" applyFill="1" applyBorder="1" applyAlignment="1">
      <alignment horizontal="center" vertical="center"/>
    </xf>
    <xf numFmtId="43" fontId="26" fillId="4" borderId="3" xfId="4" applyFont="1" applyFill="1" applyBorder="1" applyAlignment="1">
      <alignment horizontal="center" vertical="center" wrapText="1"/>
    </xf>
    <xf numFmtId="0" fontId="27" fillId="0" borderId="10" xfId="0" applyFont="1" applyBorder="1"/>
    <xf numFmtId="1" fontId="27" fillId="0" borderId="8" xfId="0" applyNumberFormat="1" applyFont="1" applyBorder="1"/>
    <xf numFmtId="43" fontId="27" fillId="0" borderId="4" xfId="4" applyFont="1" applyBorder="1"/>
    <xf numFmtId="43" fontId="27" fillId="0" borderId="8" xfId="4" applyFont="1" applyBorder="1"/>
    <xf numFmtId="43" fontId="28" fillId="0" borderId="7" xfId="4" applyFont="1" applyBorder="1"/>
    <xf numFmtId="0" fontId="29" fillId="0" borderId="9" xfId="0" applyFont="1" applyBorder="1"/>
    <xf numFmtId="1" fontId="30" fillId="0" borderId="0" xfId="0" applyNumberFormat="1" applyFont="1"/>
    <xf numFmtId="166" fontId="31" fillId="0" borderId="4" xfId="0" applyNumberFormat="1" applyFont="1" applyFill="1" applyBorder="1" applyAlignment="1" applyProtection="1">
      <alignment horizontal="right" vertical="center" wrapText="1" readingOrder="1"/>
      <protection locked="0"/>
    </xf>
    <xf numFmtId="1" fontId="29" fillId="0" borderId="0" xfId="0" applyNumberFormat="1" applyFont="1"/>
    <xf numFmtId="166" fontId="29" fillId="0" borderId="4" xfId="4" applyNumberFormat="1" applyFont="1" applyFill="1" applyBorder="1"/>
    <xf numFmtId="166" fontId="29" fillId="0" borderId="0" xfId="4" applyNumberFormat="1" applyFont="1" applyFill="1" applyBorder="1"/>
    <xf numFmtId="166" fontId="29" fillId="0" borderId="4" xfId="0" applyNumberFormat="1" applyFont="1" applyFill="1" applyBorder="1"/>
    <xf numFmtId="0" fontId="2" fillId="0" borderId="0" xfId="0" applyFont="1"/>
    <xf numFmtId="166" fontId="30" fillId="0" borderId="4" xfId="4" applyNumberFormat="1" applyFont="1" applyFill="1" applyBorder="1"/>
    <xf numFmtId="0" fontId="29" fillId="0" borderId="0" xfId="0" applyFont="1"/>
    <xf numFmtId="0" fontId="30" fillId="0" borderId="0" xfId="0" applyFont="1"/>
    <xf numFmtId="0" fontId="30" fillId="0" borderId="9" xfId="0" applyFont="1" applyBorder="1"/>
    <xf numFmtId="1" fontId="29" fillId="0" borderId="9" xfId="0" applyNumberFormat="1" applyFont="1" applyBorder="1"/>
    <xf numFmtId="166" fontId="30" fillId="0" borderId="0" xfId="4" applyNumberFormat="1" applyFont="1" applyFill="1" applyBorder="1"/>
    <xf numFmtId="166" fontId="30" fillId="0" borderId="4" xfId="0" applyNumberFormat="1" applyFont="1" applyFill="1" applyBorder="1"/>
    <xf numFmtId="166" fontId="32" fillId="0" borderId="4" xfId="0" applyNumberFormat="1" applyFont="1" applyFill="1" applyBorder="1" applyAlignment="1" applyProtection="1">
      <alignment horizontal="right" vertical="center" wrapText="1" readingOrder="1"/>
      <protection locked="0"/>
    </xf>
    <xf numFmtId="166" fontId="32" fillId="0" borderId="0" xfId="0" applyNumberFormat="1" applyFont="1" applyFill="1" applyAlignment="1" applyProtection="1">
      <alignment horizontal="right" vertical="center" wrapText="1" readingOrder="1"/>
      <protection locked="0"/>
    </xf>
    <xf numFmtId="166" fontId="33" fillId="0" borderId="0" xfId="0" applyNumberFormat="1" applyFont="1" applyAlignment="1" applyProtection="1">
      <alignment horizontal="right" vertical="center" wrapText="1" readingOrder="1"/>
      <protection locked="0"/>
    </xf>
    <xf numFmtId="166" fontId="32" fillId="0" borderId="4" xfId="0" applyNumberFormat="1" applyFont="1" applyBorder="1" applyAlignment="1" applyProtection="1">
      <alignment horizontal="right" vertical="center" wrapText="1" readingOrder="1"/>
      <protection locked="0"/>
    </xf>
    <xf numFmtId="166" fontId="32" fillId="0" borderId="0" xfId="0" applyNumberFormat="1" applyFont="1" applyAlignment="1" applyProtection="1">
      <alignment horizontal="right" vertical="center" wrapText="1" readingOrder="1"/>
      <protection locked="0"/>
    </xf>
    <xf numFmtId="43" fontId="30" fillId="0" borderId="4" xfId="4" applyFont="1" applyBorder="1"/>
    <xf numFmtId="43" fontId="30" fillId="0" borderId="0" xfId="4" applyFont="1" applyBorder="1"/>
    <xf numFmtId="166" fontId="31" fillId="0" borderId="4" xfId="0" applyNumberFormat="1" applyFont="1" applyBorder="1" applyAlignment="1" applyProtection="1">
      <alignment horizontal="right" vertical="center" wrapText="1" readingOrder="1"/>
      <protection locked="0"/>
    </xf>
    <xf numFmtId="0" fontId="30" fillId="0" borderId="12" xfId="0" applyFont="1" applyBorder="1"/>
    <xf numFmtId="1" fontId="30" fillId="0" borderId="15" xfId="0" applyNumberFormat="1" applyFont="1" applyBorder="1"/>
    <xf numFmtId="166" fontId="34" fillId="0" borderId="5" xfId="0" applyNumberFormat="1" applyFont="1" applyBorder="1" applyAlignment="1" applyProtection="1">
      <alignment horizontal="right" vertical="center" wrapText="1" readingOrder="1"/>
      <protection locked="0"/>
    </xf>
    <xf numFmtId="166" fontId="34" fillId="0" borderId="15" xfId="0" applyNumberFormat="1" applyFont="1" applyBorder="1" applyAlignment="1" applyProtection="1">
      <alignment horizontal="right" vertical="center" wrapText="1" readingOrder="1"/>
      <protection locked="0"/>
    </xf>
    <xf numFmtId="0" fontId="35" fillId="0" borderId="0" xfId="0" applyFont="1"/>
    <xf numFmtId="1" fontId="35" fillId="0" borderId="0" xfId="0" applyNumberFormat="1" applyFont="1"/>
    <xf numFmtId="43" fontId="0" fillId="0" borderId="0" xfId="4" applyFont="1"/>
    <xf numFmtId="8" fontId="0" fillId="0" borderId="0" xfId="4" applyNumberFormat="1" applyFont="1"/>
    <xf numFmtId="1" fontId="0" fillId="0" borderId="0" xfId="0" applyNumberFormat="1"/>
    <xf numFmtId="0" fontId="37" fillId="0" borderId="0" xfId="5" applyFont="1" applyFill="1" applyBorder="1"/>
    <xf numFmtId="0" fontId="41" fillId="6" borderId="18" xfId="5" applyNumberFormat="1" applyFont="1" applyFill="1" applyBorder="1" applyAlignment="1">
      <alignment horizontal="center" vertical="center" wrapText="1" readingOrder="1"/>
    </xf>
    <xf numFmtId="166" fontId="42" fillId="0" borderId="19" xfId="5" applyNumberFormat="1" applyFont="1" applyFill="1" applyBorder="1" applyAlignment="1">
      <alignment horizontal="right" vertical="center" wrapText="1" readingOrder="1"/>
    </xf>
    <xf numFmtId="166" fontId="44" fillId="0" borderId="19" xfId="5" applyNumberFormat="1" applyFont="1" applyFill="1" applyBorder="1" applyAlignment="1">
      <alignment horizontal="right" vertical="center" wrapText="1" readingOrder="1"/>
    </xf>
    <xf numFmtId="0" fontId="44" fillId="0" borderId="19" xfId="5" applyNumberFormat="1" applyFont="1" applyFill="1" applyBorder="1" applyAlignment="1">
      <alignment horizontal="right" vertical="center" wrapText="1" readingOrder="1"/>
    </xf>
    <xf numFmtId="166" fontId="44" fillId="0" borderId="22" xfId="5" applyNumberFormat="1" applyFont="1" applyFill="1" applyBorder="1" applyAlignment="1">
      <alignment horizontal="right" vertical="center" wrapText="1" readingOrder="1"/>
    </xf>
    <xf numFmtId="166" fontId="42" fillId="0" borderId="25" xfId="5" applyNumberFormat="1" applyFont="1" applyFill="1" applyBorder="1" applyAlignment="1">
      <alignment horizontal="right" vertical="center" wrapText="1" readingOrder="1"/>
    </xf>
    <xf numFmtId="166" fontId="49" fillId="0" borderId="19" xfId="5" applyNumberFormat="1" applyFont="1" applyFill="1" applyBorder="1" applyAlignment="1">
      <alignment horizontal="right" vertical="center" wrapText="1" readingOrder="1"/>
    </xf>
    <xf numFmtId="166" fontId="51" fillId="0" borderId="19" xfId="5" applyNumberFormat="1" applyFont="1" applyFill="1" applyBorder="1" applyAlignment="1">
      <alignment horizontal="right" vertical="center" wrapText="1" readingOrder="1"/>
    </xf>
    <xf numFmtId="0" fontId="51" fillId="0" borderId="19" xfId="5" applyNumberFormat="1" applyFont="1" applyFill="1" applyBorder="1" applyAlignment="1">
      <alignment horizontal="right" vertical="center" wrapText="1" readingOrder="1"/>
    </xf>
    <xf numFmtId="166" fontId="51" fillId="0" borderId="22" xfId="5" applyNumberFormat="1" applyFont="1" applyFill="1" applyBorder="1" applyAlignment="1">
      <alignment horizontal="right" vertical="center" wrapText="1" readingOrder="1"/>
    </xf>
    <xf numFmtId="166" fontId="49" fillId="0" borderId="25" xfId="5" applyNumberFormat="1" applyFont="1" applyFill="1" applyBorder="1" applyAlignment="1">
      <alignment horizontal="right" vertical="center" wrapText="1" readingOrder="1"/>
    </xf>
    <xf numFmtId="0" fontId="37" fillId="7" borderId="10" xfId="5" applyFont="1" applyFill="1" applyBorder="1" applyAlignment="1">
      <alignment vertical="top" wrapText="1"/>
    </xf>
    <xf numFmtId="0" fontId="37" fillId="7" borderId="8" xfId="5" applyFont="1" applyFill="1" applyBorder="1" applyAlignment="1">
      <alignment vertical="top" wrapText="1"/>
    </xf>
    <xf numFmtId="0" fontId="37" fillId="7" borderId="11" xfId="5" applyFont="1" applyFill="1" applyBorder="1" applyAlignment="1">
      <alignment vertical="top" wrapText="1"/>
    </xf>
    <xf numFmtId="0" fontId="37" fillId="0" borderId="0" xfId="5" applyFont="1"/>
    <xf numFmtId="0" fontId="37" fillId="0" borderId="9" xfId="5" applyFont="1" applyBorder="1" applyAlignment="1">
      <alignment vertical="top" wrapText="1"/>
    </xf>
    <xf numFmtId="0" fontId="37" fillId="0" borderId="0" xfId="5" applyFont="1" applyBorder="1" applyAlignment="1">
      <alignment vertical="top" wrapText="1"/>
    </xf>
    <xf numFmtId="0" fontId="37" fillId="0" borderId="1" xfId="5" applyFont="1" applyBorder="1" applyAlignment="1">
      <alignment vertical="top" wrapText="1"/>
    </xf>
    <xf numFmtId="0" fontId="37" fillId="0" borderId="0" xfId="5" applyFont="1" applyAlignment="1">
      <alignment vertical="top" wrapText="1"/>
    </xf>
    <xf numFmtId="0" fontId="53" fillId="0" borderId="0" xfId="5" applyFont="1" applyAlignment="1">
      <alignment vertical="top" wrapText="1"/>
    </xf>
    <xf numFmtId="0" fontId="54" fillId="0" borderId="0" xfId="5" applyFont="1" applyAlignment="1">
      <alignment vertical="top" wrapText="1"/>
    </xf>
    <xf numFmtId="0" fontId="56" fillId="4" borderId="3" xfId="6" applyNumberFormat="1" applyFont="1" applyFill="1" applyBorder="1" applyAlignment="1">
      <alignment horizontal="center" vertical="center"/>
    </xf>
    <xf numFmtId="0" fontId="56" fillId="4" borderId="3" xfId="6" applyNumberFormat="1" applyFont="1" applyFill="1" applyBorder="1" applyAlignment="1">
      <alignment horizontal="center" vertical="center" wrapText="1"/>
    </xf>
    <xf numFmtId="0" fontId="56" fillId="4" borderId="18" xfId="6" applyNumberFormat="1" applyFont="1" applyFill="1" applyBorder="1" applyAlignment="1">
      <alignment horizontal="center" vertical="center"/>
    </xf>
    <xf numFmtId="4" fontId="57" fillId="0" borderId="29" xfId="5" applyNumberFormat="1" applyFont="1" applyBorder="1" applyAlignment="1">
      <alignment horizontal="right" vertical="top" wrapText="1" readingOrder="1"/>
    </xf>
    <xf numFmtId="4" fontId="57" fillId="0" borderId="21" xfId="5" applyNumberFormat="1" applyFont="1" applyBorder="1" applyAlignment="1">
      <alignment horizontal="right" vertical="top" wrapText="1" readingOrder="1"/>
    </xf>
    <xf numFmtId="4" fontId="58" fillId="0" borderId="0" xfId="5" applyNumberFormat="1" applyFont="1"/>
    <xf numFmtId="4" fontId="57" fillId="0" borderId="20" xfId="5" applyNumberFormat="1" applyFont="1" applyBorder="1" applyAlignment="1">
      <alignment horizontal="right" vertical="top" wrapText="1" readingOrder="1"/>
    </xf>
    <xf numFmtId="4" fontId="57" fillId="0" borderId="29" xfId="5" applyNumberFormat="1" applyFont="1" applyBorder="1" applyAlignment="1">
      <alignment horizontal="right" vertical="center" wrapText="1" readingOrder="1"/>
    </xf>
    <xf numFmtId="4" fontId="57" fillId="0" borderId="21" xfId="5" applyNumberFormat="1" applyFont="1" applyBorder="1" applyAlignment="1">
      <alignment horizontal="right" vertical="center" wrapText="1" readingOrder="1"/>
    </xf>
    <xf numFmtId="4" fontId="58" fillId="0" borderId="0" xfId="5" applyNumberFormat="1" applyFont="1" applyAlignment="1">
      <alignment vertical="center"/>
    </xf>
    <xf numFmtId="4" fontId="57" fillId="0" borderId="9" xfId="5" applyNumberFormat="1" applyFont="1" applyBorder="1" applyAlignment="1">
      <alignment horizontal="right" vertical="center" wrapText="1" readingOrder="1"/>
    </xf>
    <xf numFmtId="4" fontId="57" fillId="0" borderId="1" xfId="5" applyNumberFormat="1" applyFont="1" applyBorder="1" applyAlignment="1">
      <alignment horizontal="right" vertical="center" wrapText="1" readingOrder="1"/>
    </xf>
    <xf numFmtId="4" fontId="59" fillId="0" borderId="29" xfId="5" applyNumberFormat="1" applyFont="1" applyBorder="1" applyAlignment="1">
      <alignment horizontal="right" vertical="center" wrapText="1" readingOrder="1"/>
    </xf>
    <xf numFmtId="4" fontId="59" fillId="0" borderId="1" xfId="5" applyNumberFormat="1" applyFont="1" applyBorder="1" applyAlignment="1">
      <alignment horizontal="right" vertical="center" wrapText="1" readingOrder="1"/>
    </xf>
    <xf numFmtId="4" fontId="59" fillId="0" borderId="21" xfId="5" applyNumberFormat="1" applyFont="1" applyBorder="1" applyAlignment="1">
      <alignment horizontal="right" vertical="center" wrapText="1" readingOrder="1"/>
    </xf>
    <xf numFmtId="4" fontId="60" fillId="0" borderId="29" xfId="5" applyNumberFormat="1" applyFont="1" applyBorder="1" applyAlignment="1">
      <alignment horizontal="right" vertical="center" wrapText="1" readingOrder="1"/>
    </xf>
    <xf numFmtId="4" fontId="60" fillId="0" borderId="21" xfId="5" applyNumberFormat="1" applyFont="1" applyBorder="1" applyAlignment="1">
      <alignment horizontal="right" vertical="center" wrapText="1" readingOrder="1"/>
    </xf>
    <xf numFmtId="4" fontId="61" fillId="0" borderId="0" xfId="5" applyNumberFormat="1" applyFont="1" applyAlignment="1">
      <alignment vertical="center"/>
    </xf>
    <xf numFmtId="4" fontId="60" fillId="0" borderId="9" xfId="5" applyNumberFormat="1" applyFont="1" applyBorder="1" applyAlignment="1">
      <alignment horizontal="right" vertical="center" wrapText="1" readingOrder="1"/>
    </xf>
    <xf numFmtId="4" fontId="59" fillId="0" borderId="9" xfId="5" applyNumberFormat="1" applyFont="1" applyBorder="1" applyAlignment="1">
      <alignment horizontal="right" vertical="center" wrapText="1" readingOrder="1"/>
    </xf>
    <xf numFmtId="167" fontId="62" fillId="0" borderId="0" xfId="5" applyNumberFormat="1" applyFont="1" applyAlignment="1">
      <alignment horizontal="right" vertical="top" wrapText="1" readingOrder="1"/>
    </xf>
    <xf numFmtId="4" fontId="59" fillId="5" borderId="29" xfId="5" applyNumberFormat="1" applyFont="1" applyFill="1" applyBorder="1" applyAlignment="1">
      <alignment horizontal="right" vertical="center" wrapText="1" readingOrder="1"/>
    </xf>
    <xf numFmtId="4" fontId="59" fillId="5" borderId="21" xfId="5" applyNumberFormat="1" applyFont="1" applyFill="1" applyBorder="1" applyAlignment="1">
      <alignment horizontal="right" vertical="center" wrapText="1" readingOrder="1"/>
    </xf>
    <xf numFmtId="4" fontId="58" fillId="5" borderId="0" xfId="5" applyNumberFormat="1" applyFont="1" applyFill="1" applyAlignment="1">
      <alignment vertical="center"/>
    </xf>
    <xf numFmtId="4" fontId="59" fillId="0" borderId="20" xfId="5" applyNumberFormat="1" applyFont="1" applyBorder="1" applyAlignment="1">
      <alignment horizontal="right" vertical="center" wrapText="1" readingOrder="1"/>
    </xf>
    <xf numFmtId="4" fontId="59" fillId="7" borderId="29" xfId="5" applyNumberFormat="1" applyFont="1" applyFill="1" applyBorder="1" applyAlignment="1">
      <alignment horizontal="right" vertical="center" wrapText="1" readingOrder="1"/>
    </xf>
    <xf numFmtId="4" fontId="59" fillId="7" borderId="21" xfId="5" applyNumberFormat="1" applyFont="1" applyFill="1" applyBorder="1" applyAlignment="1">
      <alignment horizontal="right" vertical="center" wrapText="1" readingOrder="1"/>
    </xf>
    <xf numFmtId="0" fontId="59" fillId="8" borderId="9" xfId="5" applyFont="1" applyFill="1" applyBorder="1" applyAlignment="1">
      <alignment vertical="top" wrapText="1" readingOrder="1"/>
    </xf>
    <xf numFmtId="0" fontId="58" fillId="2" borderId="0" xfId="5" applyFont="1" applyFill="1"/>
    <xf numFmtId="0" fontId="58" fillId="2" borderId="0" xfId="5" applyFont="1" applyFill="1" applyAlignment="1">
      <alignment vertical="top" wrapText="1"/>
    </xf>
    <xf numFmtId="4" fontId="59" fillId="8" borderId="29" xfId="5" applyNumberFormat="1" applyFont="1" applyFill="1" applyBorder="1" applyAlignment="1">
      <alignment horizontal="right" vertical="center" wrapText="1" readingOrder="1"/>
    </xf>
    <xf numFmtId="4" fontId="59" fillId="8" borderId="21" xfId="5" applyNumberFormat="1" applyFont="1" applyFill="1" applyBorder="1" applyAlignment="1">
      <alignment horizontal="right" vertical="center" wrapText="1" readingOrder="1"/>
    </xf>
    <xf numFmtId="4" fontId="58" fillId="2" borderId="0" xfId="5" applyNumberFormat="1" applyFont="1" applyFill="1" applyAlignment="1">
      <alignment vertical="center"/>
    </xf>
    <xf numFmtId="4" fontId="59" fillId="2" borderId="0" xfId="5" applyNumberFormat="1" applyFont="1" applyFill="1" applyAlignment="1">
      <alignment horizontal="right" vertical="center" wrapText="1" readingOrder="1"/>
    </xf>
    <xf numFmtId="4" fontId="59" fillId="2" borderId="21" xfId="5" applyNumberFormat="1" applyFont="1" applyFill="1" applyBorder="1" applyAlignment="1">
      <alignment horizontal="right" vertical="center" wrapText="1" readingOrder="1"/>
    </xf>
    <xf numFmtId="4" fontId="59" fillId="8" borderId="0" xfId="5" applyNumberFormat="1" applyFont="1" applyFill="1" applyAlignment="1">
      <alignment horizontal="right" vertical="center" wrapText="1" readingOrder="1"/>
    </xf>
    <xf numFmtId="4" fontId="59" fillId="2" borderId="1" xfId="5" applyNumberFormat="1" applyFont="1" applyFill="1" applyBorder="1" applyAlignment="1">
      <alignment horizontal="right" vertical="center" wrapText="1" readingOrder="1"/>
    </xf>
    <xf numFmtId="4" fontId="59" fillId="7" borderId="19" xfId="5" applyNumberFormat="1" applyFont="1" applyFill="1" applyBorder="1" applyAlignment="1">
      <alignment horizontal="right" vertical="center" wrapText="1" readingOrder="1"/>
    </xf>
    <xf numFmtId="4" fontId="59" fillId="7" borderId="1" xfId="5" applyNumberFormat="1" applyFont="1" applyFill="1" applyBorder="1" applyAlignment="1">
      <alignment horizontal="right" vertical="center" wrapText="1" readingOrder="1"/>
    </xf>
    <xf numFmtId="4" fontId="60" fillId="0" borderId="19" xfId="5" applyNumberFormat="1" applyFont="1" applyBorder="1" applyAlignment="1">
      <alignment horizontal="right" vertical="center" wrapText="1" readingOrder="1"/>
    </xf>
    <xf numFmtId="0" fontId="64" fillId="0" borderId="9" xfId="5" applyFont="1" applyBorder="1" applyAlignment="1">
      <alignment vertical="top" wrapText="1" indent="2" readingOrder="1"/>
    </xf>
    <xf numFmtId="0" fontId="65" fillId="0" borderId="0" xfId="5" applyFont="1"/>
    <xf numFmtId="0" fontId="65" fillId="0" borderId="0" xfId="5" applyFont="1" applyAlignment="1">
      <alignment vertical="top" wrapText="1"/>
    </xf>
    <xf numFmtId="4" fontId="64" fillId="0" borderId="29" xfId="5" applyNumberFormat="1" applyFont="1" applyBorder="1" applyAlignment="1">
      <alignment horizontal="right" vertical="center" wrapText="1" readingOrder="1"/>
    </xf>
    <xf numFmtId="4" fontId="64" fillId="0" borderId="21" xfId="5" applyNumberFormat="1" applyFont="1" applyBorder="1" applyAlignment="1">
      <alignment horizontal="right" vertical="center" wrapText="1" readingOrder="1"/>
    </xf>
    <xf numFmtId="4" fontId="65" fillId="0" borderId="0" xfId="5" applyNumberFormat="1" applyFont="1" applyAlignment="1">
      <alignment vertical="center"/>
    </xf>
    <xf numFmtId="4" fontId="64" fillId="0" borderId="0" xfId="5" applyNumberFormat="1" applyFont="1" applyAlignment="1">
      <alignment horizontal="right" vertical="center" wrapText="1" readingOrder="1"/>
    </xf>
    <xf numFmtId="4" fontId="65" fillId="0" borderId="1" xfId="5" applyNumberFormat="1" applyFont="1" applyBorder="1" applyAlignment="1">
      <alignment vertical="center" wrapText="1"/>
    </xf>
    <xf numFmtId="4" fontId="66" fillId="7" borderId="29" xfId="5" applyNumberFormat="1" applyFont="1" applyFill="1" applyBorder="1" applyAlignment="1">
      <alignment horizontal="right" vertical="center" wrapText="1" readingOrder="1"/>
    </xf>
    <xf numFmtId="4" fontId="66" fillId="7" borderId="21" xfId="5" applyNumberFormat="1" applyFont="1" applyFill="1" applyBorder="1" applyAlignment="1">
      <alignment horizontal="right" vertical="center" wrapText="1" readingOrder="1"/>
    </xf>
    <xf numFmtId="4" fontId="67" fillId="0" borderId="0" xfId="5" applyNumberFormat="1" applyFont="1" applyAlignment="1">
      <alignment vertical="center"/>
    </xf>
    <xf numFmtId="4" fontId="37" fillId="0" borderId="0" xfId="5" applyNumberFormat="1" applyFont="1"/>
    <xf numFmtId="4" fontId="66" fillId="8" borderId="29" xfId="5" applyNumberFormat="1" applyFont="1" applyFill="1" applyBorder="1" applyAlignment="1">
      <alignment horizontal="right" vertical="top" wrapText="1" readingOrder="1"/>
    </xf>
    <xf numFmtId="4" fontId="66" fillId="8" borderId="21" xfId="5" applyNumberFormat="1" applyFont="1" applyFill="1" applyBorder="1" applyAlignment="1">
      <alignment horizontal="right" vertical="top" wrapText="1" readingOrder="1"/>
    </xf>
    <xf numFmtId="4" fontId="67" fillId="2" borderId="0" xfId="5" applyNumberFormat="1" applyFont="1" applyFill="1"/>
    <xf numFmtId="4" fontId="66" fillId="8" borderId="0" xfId="5" applyNumberFormat="1" applyFont="1" applyFill="1" applyAlignment="1">
      <alignment horizontal="right" vertical="top" wrapText="1" readingOrder="1"/>
    </xf>
    <xf numFmtId="4" fontId="67" fillId="2" borderId="21" xfId="5" applyNumberFormat="1" applyFont="1" applyFill="1" applyBorder="1" applyAlignment="1">
      <alignment vertical="top" wrapText="1"/>
    </xf>
    <xf numFmtId="4" fontId="67" fillId="2" borderId="1" xfId="5" applyNumberFormat="1" applyFont="1" applyFill="1" applyBorder="1" applyAlignment="1">
      <alignment vertical="top" wrapText="1"/>
    </xf>
    <xf numFmtId="4" fontId="59" fillId="0" borderId="29" xfId="5" applyNumberFormat="1" applyFont="1" applyBorder="1" applyAlignment="1">
      <alignment horizontal="right" vertical="top" wrapText="1" readingOrder="1"/>
    </xf>
    <xf numFmtId="4" fontId="59" fillId="0" borderId="21" xfId="5" applyNumberFormat="1" applyFont="1" applyBorder="1" applyAlignment="1">
      <alignment horizontal="right" vertical="top" wrapText="1" readingOrder="1"/>
    </xf>
    <xf numFmtId="4" fontId="59" fillId="0" borderId="20" xfId="5" applyNumberFormat="1" applyFont="1" applyBorder="1" applyAlignment="1">
      <alignment horizontal="right" vertical="top" wrapText="1" readingOrder="1"/>
    </xf>
    <xf numFmtId="4" fontId="60" fillId="0" borderId="29" xfId="5" applyNumberFormat="1" applyFont="1" applyBorder="1" applyAlignment="1">
      <alignment horizontal="right" vertical="top" wrapText="1" readingOrder="1"/>
    </xf>
    <xf numFmtId="4" fontId="60" fillId="0" borderId="21" xfId="5" applyNumberFormat="1" applyFont="1" applyBorder="1" applyAlignment="1">
      <alignment horizontal="right" vertical="top" wrapText="1" readingOrder="1"/>
    </xf>
    <xf numFmtId="4" fontId="61" fillId="0" borderId="0" xfId="5" applyNumberFormat="1" applyFont="1"/>
    <xf numFmtId="4" fontId="60" fillId="0" borderId="20" xfId="5" applyNumberFormat="1" applyFont="1" applyBorder="1" applyAlignment="1">
      <alignment horizontal="right" vertical="top" wrapText="1" readingOrder="1"/>
    </xf>
    <xf numFmtId="4" fontId="68" fillId="0" borderId="0" xfId="5" applyNumberFormat="1" applyFont="1"/>
    <xf numFmtId="0" fontId="70" fillId="0" borderId="28" xfId="5" applyFont="1" applyBorder="1" applyAlignment="1">
      <alignment vertical="top" wrapText="1" readingOrder="1"/>
    </xf>
    <xf numFmtId="0" fontId="37" fillId="0" borderId="9" xfId="5" applyFont="1" applyBorder="1"/>
    <xf numFmtId="0" fontId="37" fillId="0" borderId="1" xfId="5" applyFont="1" applyBorder="1"/>
    <xf numFmtId="168" fontId="53" fillId="0" borderId="0" xfId="5" applyNumberFormat="1" applyFont="1"/>
    <xf numFmtId="0" fontId="53" fillId="0" borderId="0" xfId="5" applyFont="1"/>
    <xf numFmtId="43" fontId="53" fillId="0" borderId="0" xfId="6" applyFont="1" applyFill="1" applyBorder="1"/>
    <xf numFmtId="0" fontId="53" fillId="0" borderId="1" xfId="5" applyFont="1" applyBorder="1"/>
    <xf numFmtId="0" fontId="71" fillId="0" borderId="0" xfId="5" applyFont="1" applyAlignment="1">
      <alignment horizontal="center" vertical="top"/>
    </xf>
    <xf numFmtId="0" fontId="72" fillId="0" borderId="0" xfId="5" applyFont="1"/>
    <xf numFmtId="0" fontId="52" fillId="0" borderId="0" xfId="5" applyFont="1" applyAlignment="1">
      <alignment vertical="top" wrapText="1" readingOrder="1"/>
    </xf>
    <xf numFmtId="0" fontId="37" fillId="0" borderId="12" xfId="5" applyFont="1" applyBorder="1"/>
    <xf numFmtId="0" fontId="53" fillId="0" borderId="15" xfId="5" applyFont="1" applyBorder="1"/>
    <xf numFmtId="0" fontId="9" fillId="2" borderId="0" xfId="0" applyFont="1" applyFill="1" applyBorder="1" applyAlignment="1" applyProtection="1">
      <alignment horizontal="center"/>
      <protection locked="0"/>
    </xf>
    <xf numFmtId="0" fontId="10" fillId="2" borderId="0" xfId="0" applyFont="1" applyFill="1" applyBorder="1" applyAlignment="1" applyProtection="1">
      <alignment horizontal="left" vertical="top" wrapText="1"/>
      <protection locked="0"/>
    </xf>
    <xf numFmtId="0" fontId="10" fillId="2" borderId="0" xfId="0" applyFont="1" applyFill="1" applyBorder="1" applyAlignment="1" applyProtection="1">
      <alignment horizontal="center" vertical="top" wrapText="1"/>
      <protection locked="0"/>
    </xf>
    <xf numFmtId="0" fontId="6" fillId="2" borderId="0" xfId="0" applyFont="1" applyFill="1" applyBorder="1" applyAlignment="1">
      <alignment horizontal="left" vertical="center"/>
    </xf>
    <xf numFmtId="0" fontId="7" fillId="0" borderId="0" xfId="0" applyFont="1" applyFill="1" applyBorder="1" applyAlignment="1" applyProtection="1">
      <alignment horizontal="center" vertical="center"/>
    </xf>
    <xf numFmtId="0" fontId="7" fillId="0" borderId="0" xfId="0" applyFont="1" applyFill="1" applyBorder="1" applyAlignment="1">
      <alignment horizontal="center" vertical="center"/>
    </xf>
    <xf numFmtId="0" fontId="7" fillId="5" borderId="7" xfId="0" applyFont="1" applyFill="1" applyBorder="1" applyAlignment="1">
      <alignment horizontal="center"/>
    </xf>
    <xf numFmtId="0" fontId="7" fillId="5" borderId="9" xfId="0" applyFont="1" applyFill="1" applyBorder="1" applyAlignment="1">
      <alignment horizontal="center"/>
    </xf>
    <xf numFmtId="0" fontId="7" fillId="5" borderId="0" xfId="0" applyFont="1" applyFill="1" applyAlignment="1">
      <alignment horizontal="center"/>
    </xf>
    <xf numFmtId="0" fontId="7" fillId="5" borderId="1" xfId="0" applyFont="1" applyFill="1" applyBorder="1" applyAlignment="1">
      <alignment horizontal="center"/>
    </xf>
    <xf numFmtId="0" fontId="7" fillId="5" borderId="4" xfId="0" applyFont="1" applyFill="1" applyBorder="1" applyAlignment="1">
      <alignment horizontal="center"/>
    </xf>
    <xf numFmtId="0" fontId="7" fillId="5" borderId="5" xfId="0" applyFont="1" applyFill="1" applyBorder="1" applyAlignment="1">
      <alignment horizontal="center"/>
    </xf>
    <xf numFmtId="0" fontId="12" fillId="4" borderId="10"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9" fillId="0" borderId="9" xfId="0" applyFont="1" applyBorder="1" applyAlignment="1">
      <alignment horizontal="center" vertical="top"/>
    </xf>
    <xf numFmtId="0" fontId="9" fillId="0" borderId="1" xfId="0" applyFont="1" applyBorder="1" applyAlignment="1">
      <alignment horizontal="center" vertical="top"/>
    </xf>
    <xf numFmtId="0" fontId="13" fillId="0" borderId="9" xfId="0" applyFont="1" applyBorder="1" applyAlignment="1">
      <alignment horizontal="left" vertical="top" indent="1"/>
    </xf>
    <xf numFmtId="0" fontId="13" fillId="0" borderId="1" xfId="0" applyFont="1" applyBorder="1" applyAlignment="1">
      <alignment horizontal="left" vertical="top" indent="1"/>
    </xf>
    <xf numFmtId="0" fontId="13" fillId="0" borderId="9" xfId="0" applyFont="1" applyBorder="1" applyAlignment="1">
      <alignment horizontal="left" vertical="top" indent="3"/>
    </xf>
    <xf numFmtId="0" fontId="13" fillId="0" borderId="1" xfId="0" applyFont="1" applyBorder="1" applyAlignment="1">
      <alignment horizontal="left" vertical="top" indent="3"/>
    </xf>
    <xf numFmtId="0" fontId="9" fillId="0" borderId="9" xfId="0" applyFont="1" applyBorder="1" applyAlignment="1">
      <alignment horizontal="left" vertical="top" indent="5"/>
    </xf>
    <xf numFmtId="0" fontId="9" fillId="0" borderId="1" xfId="0" applyFont="1" applyBorder="1" applyAlignment="1">
      <alignment horizontal="left" vertical="top" indent="5"/>
    </xf>
    <xf numFmtId="0" fontId="9" fillId="0" borderId="0" xfId="0" applyFont="1" applyAlignment="1">
      <alignment horizontal="center" vertical="center" wrapText="1"/>
    </xf>
    <xf numFmtId="0" fontId="9" fillId="0" borderId="9" xfId="0" applyFont="1" applyBorder="1" applyAlignment="1">
      <alignment horizontal="left" vertical="top" indent="1"/>
    </xf>
    <xf numFmtId="0" fontId="9" fillId="0" borderId="1" xfId="0" applyFont="1" applyBorder="1" applyAlignment="1">
      <alignment horizontal="left" vertical="top" indent="1"/>
    </xf>
    <xf numFmtId="0" fontId="13" fillId="0" borderId="9" xfId="0" applyFont="1" applyBorder="1" applyAlignment="1">
      <alignment horizontal="left" vertical="center" wrapText="1" indent="1"/>
    </xf>
    <xf numFmtId="0" fontId="13" fillId="0" borderId="1" xfId="0" applyFont="1" applyBorder="1" applyAlignment="1">
      <alignment horizontal="left" vertical="center" wrapText="1" indent="1"/>
    </xf>
    <xf numFmtId="0" fontId="13" fillId="0" borderId="9" xfId="0" applyFont="1" applyBorder="1" applyAlignment="1">
      <alignment horizontal="left" vertical="top" wrapText="1" indent="1"/>
    </xf>
    <xf numFmtId="0" fontId="13" fillId="0" borderId="1" xfId="0" applyFont="1" applyBorder="1" applyAlignment="1">
      <alignment horizontal="left" vertical="top" wrapText="1" indent="1"/>
    </xf>
    <xf numFmtId="0" fontId="9" fillId="0" borderId="9" xfId="0" applyFont="1" applyBorder="1" applyAlignment="1">
      <alignment horizontal="left" vertical="top" indent="3"/>
    </xf>
    <xf numFmtId="0" fontId="9" fillId="0" borderId="1" xfId="0" applyFont="1" applyBorder="1" applyAlignment="1">
      <alignment horizontal="left" vertical="top" indent="3"/>
    </xf>
    <xf numFmtId="0" fontId="13" fillId="0" borderId="9" xfId="0" applyFont="1" applyBorder="1" applyAlignment="1">
      <alignment horizontal="left" vertical="center" indent="1"/>
    </xf>
    <xf numFmtId="0" fontId="13" fillId="0" borderId="1" xfId="0" applyFont="1" applyBorder="1" applyAlignment="1">
      <alignment horizontal="left" vertical="center" indent="1"/>
    </xf>
    <xf numFmtId="0" fontId="9" fillId="0" borderId="9" xfId="0" applyFont="1" applyBorder="1" applyAlignment="1">
      <alignment horizontal="center"/>
    </xf>
    <xf numFmtId="0" fontId="9" fillId="0" borderId="1" xfId="0" applyFont="1" applyBorder="1" applyAlignment="1">
      <alignment horizontal="center"/>
    </xf>
    <xf numFmtId="0" fontId="9" fillId="0" borderId="12" xfId="0" applyFont="1" applyBorder="1" applyAlignment="1">
      <alignment horizontal="left" vertical="top" indent="3"/>
    </xf>
    <xf numFmtId="0" fontId="9" fillId="0" borderId="2" xfId="0" applyFont="1" applyBorder="1" applyAlignment="1">
      <alignment horizontal="left" vertical="top" indent="3"/>
    </xf>
    <xf numFmtId="0" fontId="13"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8" fillId="0" borderId="9" xfId="0" applyFont="1" applyBorder="1" applyAlignment="1">
      <alignment horizontal="left" vertical="top" wrapText="1"/>
    </xf>
    <xf numFmtId="0" fontId="18" fillId="0" borderId="1" xfId="0" applyFont="1" applyBorder="1" applyAlignment="1">
      <alignment horizontal="left" vertical="top" wrapText="1"/>
    </xf>
    <xf numFmtId="0" fontId="7" fillId="5" borderId="10" xfId="0" applyFont="1" applyFill="1" applyBorder="1" applyAlignment="1">
      <alignment horizontal="center"/>
    </xf>
    <xf numFmtId="0" fontId="7" fillId="5" borderId="8" xfId="0" applyFont="1" applyFill="1" applyBorder="1" applyAlignment="1">
      <alignment horizontal="center"/>
    </xf>
    <xf numFmtId="0" fontId="7" fillId="5" borderId="11" xfId="0" applyFont="1" applyFill="1" applyBorder="1" applyAlignment="1">
      <alignment horizontal="center"/>
    </xf>
    <xf numFmtId="0" fontId="7" fillId="5" borderId="12" xfId="0" applyFont="1" applyFill="1" applyBorder="1" applyAlignment="1">
      <alignment horizontal="center"/>
    </xf>
    <xf numFmtId="0" fontId="7" fillId="5" borderId="15" xfId="0" applyFont="1" applyFill="1" applyBorder="1" applyAlignment="1">
      <alignment horizontal="center"/>
    </xf>
    <xf numFmtId="0" fontId="7" fillId="5" borderId="2" xfId="0" applyFont="1" applyFill="1" applyBorder="1" applyAlignment="1">
      <alignment horizontal="center"/>
    </xf>
    <xf numFmtId="0" fontId="16" fillId="4" borderId="3" xfId="0" applyFont="1" applyFill="1" applyBorder="1" applyAlignment="1">
      <alignment horizontal="center" vertical="center" wrapText="1"/>
    </xf>
    <xf numFmtId="0" fontId="19" fillId="0" borderId="9" xfId="0" applyFont="1" applyBorder="1" applyAlignment="1">
      <alignment vertical="top" wrapText="1"/>
    </xf>
    <xf numFmtId="0" fontId="19" fillId="0" borderId="1" xfId="0" applyFont="1" applyBorder="1" applyAlignment="1">
      <alignment vertical="top" wrapText="1"/>
    </xf>
    <xf numFmtId="0" fontId="19" fillId="0" borderId="9" xfId="0" applyFont="1" applyBorder="1" applyAlignment="1">
      <alignment horizontal="left" vertical="top"/>
    </xf>
    <xf numFmtId="0" fontId="19" fillId="0" borderId="1" xfId="0" applyFont="1" applyBorder="1" applyAlignment="1">
      <alignment horizontal="left" vertical="top"/>
    </xf>
    <xf numFmtId="0" fontId="19" fillId="0" borderId="1" xfId="0" applyFont="1" applyBorder="1" applyAlignment="1">
      <alignment horizontal="left" vertical="top" wrapText="1"/>
    </xf>
    <xf numFmtId="0" fontId="52" fillId="0" borderId="8" xfId="5" applyFont="1" applyBorder="1" applyAlignment="1">
      <alignment horizontal="center" vertical="center" wrapText="1"/>
    </xf>
    <xf numFmtId="0" fontId="52" fillId="0" borderId="8" xfId="5" applyFont="1" applyBorder="1" applyAlignment="1">
      <alignment horizontal="center" vertical="center" wrapText="1" readingOrder="1"/>
    </xf>
    <xf numFmtId="0" fontId="52" fillId="0" borderId="11" xfId="5" applyFont="1" applyBorder="1" applyAlignment="1">
      <alignment horizontal="center" vertical="center" wrapText="1" readingOrder="1"/>
    </xf>
    <xf numFmtId="0" fontId="73" fillId="0" borderId="15" xfId="5" applyFont="1" applyBorder="1" applyAlignment="1">
      <alignment horizontal="center" vertical="top" wrapText="1"/>
    </xf>
    <xf numFmtId="0" fontId="73" fillId="0" borderId="15" xfId="5" applyFont="1" applyBorder="1" applyAlignment="1">
      <alignment horizontal="center" vertical="top" wrapText="1" readingOrder="1"/>
    </xf>
    <xf numFmtId="0" fontId="73" fillId="0" borderId="15" xfId="5" applyFont="1" applyBorder="1" applyAlignment="1">
      <alignment horizontal="center" vertical="top" readingOrder="1"/>
    </xf>
    <xf numFmtId="0" fontId="73" fillId="0" borderId="2" xfId="5" applyFont="1" applyBorder="1" applyAlignment="1">
      <alignment horizontal="center" vertical="top" readingOrder="1"/>
    </xf>
    <xf numFmtId="0" fontId="60" fillId="0" borderId="29" xfId="5" applyFont="1" applyBorder="1" applyAlignment="1">
      <alignment vertical="top" wrapText="1" indent="2" readingOrder="1"/>
    </xf>
    <xf numFmtId="0" fontId="61" fillId="0" borderId="0" xfId="5" applyFont="1"/>
    <xf numFmtId="0" fontId="61" fillId="0" borderId="0" xfId="5" applyFont="1" applyAlignment="1">
      <alignment vertical="top" wrapText="1"/>
    </xf>
    <xf numFmtId="4" fontId="60" fillId="0" borderId="0" xfId="5" applyNumberFormat="1" applyFont="1" applyAlignment="1">
      <alignment horizontal="right" vertical="top" wrapText="1" readingOrder="1"/>
    </xf>
    <xf numFmtId="4" fontId="60" fillId="0" borderId="21" xfId="5" applyNumberFormat="1" applyFont="1" applyBorder="1" applyAlignment="1">
      <alignment horizontal="right" vertical="top" wrapText="1" readingOrder="1"/>
    </xf>
    <xf numFmtId="4" fontId="60" fillId="0" borderId="19" xfId="5" applyNumberFormat="1" applyFont="1" applyBorder="1" applyAlignment="1">
      <alignment horizontal="right" vertical="top" wrapText="1" readingOrder="1"/>
    </xf>
    <xf numFmtId="4" fontId="61" fillId="0" borderId="0" xfId="5" applyNumberFormat="1" applyFont="1"/>
    <xf numFmtId="4" fontId="61" fillId="0" borderId="1" xfId="5" applyNumberFormat="1" applyFont="1" applyBorder="1" applyAlignment="1">
      <alignment vertical="top" wrapText="1"/>
    </xf>
    <xf numFmtId="0" fontId="69" fillId="0" borderId="30" xfId="5" applyFont="1" applyBorder="1" applyAlignment="1">
      <alignment vertical="top" wrapText="1" readingOrder="1"/>
    </xf>
    <xf numFmtId="0" fontId="37" fillId="0" borderId="26" xfId="5" applyFont="1" applyBorder="1" applyAlignment="1">
      <alignment vertical="top" wrapText="1"/>
    </xf>
    <xf numFmtId="0" fontId="37" fillId="0" borderId="28" xfId="5" applyFont="1" applyBorder="1" applyAlignment="1">
      <alignment vertical="top" wrapText="1"/>
    </xf>
    <xf numFmtId="0" fontId="70" fillId="0" borderId="28" xfId="5" applyFont="1" applyBorder="1" applyAlignment="1">
      <alignment vertical="top" wrapText="1" readingOrder="1"/>
    </xf>
    <xf numFmtId="0" fontId="70" fillId="0" borderId="25" xfId="5" applyFont="1" applyBorder="1" applyAlignment="1">
      <alignment vertical="top" wrapText="1" readingOrder="1"/>
    </xf>
    <xf numFmtId="0" fontId="37" fillId="0" borderId="31" xfId="5" applyFont="1" applyBorder="1" applyAlignment="1">
      <alignment vertical="top" wrapText="1"/>
    </xf>
    <xf numFmtId="4" fontId="60" fillId="0" borderId="1" xfId="5" applyNumberFormat="1" applyFont="1" applyBorder="1" applyAlignment="1">
      <alignment horizontal="right" vertical="top" wrapText="1" readingOrder="1"/>
    </xf>
    <xf numFmtId="0" fontId="59" fillId="7" borderId="29" xfId="5" applyFont="1" applyFill="1" applyBorder="1" applyAlignment="1">
      <alignment vertical="top" wrapText="1" readingOrder="1"/>
    </xf>
    <xf numFmtId="0" fontId="58" fillId="0" borderId="0" xfId="5" applyFont="1"/>
    <xf numFmtId="0" fontId="58" fillId="0" borderId="0" xfId="5" applyFont="1" applyAlignment="1">
      <alignment vertical="top" wrapText="1"/>
    </xf>
    <xf numFmtId="4" fontId="66" fillId="7" borderId="0" xfId="5" applyNumberFormat="1" applyFont="1" applyFill="1" applyAlignment="1">
      <alignment horizontal="right" vertical="center" wrapText="1" readingOrder="1"/>
    </xf>
    <xf numFmtId="4" fontId="66" fillId="7" borderId="21" xfId="5" applyNumberFormat="1" applyFont="1" applyFill="1" applyBorder="1" applyAlignment="1">
      <alignment horizontal="right" vertical="center" wrapText="1" readingOrder="1"/>
    </xf>
    <xf numFmtId="4" fontId="66" fillId="7" borderId="19" xfId="5" applyNumberFormat="1" applyFont="1" applyFill="1" applyBorder="1" applyAlignment="1">
      <alignment horizontal="right" vertical="center" wrapText="1" readingOrder="1"/>
    </xf>
    <xf numFmtId="4" fontId="67" fillId="0" borderId="0" xfId="5" applyNumberFormat="1" applyFont="1" applyAlignment="1">
      <alignment vertical="center"/>
    </xf>
    <xf numFmtId="4" fontId="67" fillId="0" borderId="1" xfId="5" applyNumberFormat="1" applyFont="1" applyBorder="1" applyAlignment="1">
      <alignment vertical="center" wrapText="1"/>
    </xf>
    <xf numFmtId="0" fontId="59" fillId="0" borderId="29" xfId="5" applyFont="1" applyBorder="1" applyAlignment="1">
      <alignment vertical="top" wrapText="1" readingOrder="1"/>
    </xf>
    <xf numFmtId="4" fontId="59" fillId="0" borderId="21" xfId="5" applyNumberFormat="1" applyFont="1" applyBorder="1" applyAlignment="1">
      <alignment horizontal="right" vertical="top" wrapText="1" readingOrder="1"/>
    </xf>
    <xf numFmtId="4" fontId="58" fillId="0" borderId="0" xfId="5" applyNumberFormat="1" applyFont="1"/>
    <xf numFmtId="4" fontId="58" fillId="0" borderId="21" xfId="5" applyNumberFormat="1" applyFont="1" applyBorder="1" applyAlignment="1">
      <alignment vertical="top" wrapText="1"/>
    </xf>
    <xf numFmtId="4" fontId="59" fillId="0" borderId="19" xfId="5" applyNumberFormat="1" applyFont="1" applyBorder="1" applyAlignment="1">
      <alignment horizontal="right" vertical="top" wrapText="1" readingOrder="1"/>
    </xf>
    <xf numFmtId="4" fontId="58" fillId="0" borderId="1" xfId="5" applyNumberFormat="1" applyFont="1" applyBorder="1" applyAlignment="1">
      <alignment vertical="top" wrapText="1"/>
    </xf>
    <xf numFmtId="4" fontId="59" fillId="5" borderId="0" xfId="5" applyNumberFormat="1" applyFont="1" applyFill="1" applyAlignment="1">
      <alignment horizontal="right" vertical="center" wrapText="1" readingOrder="1"/>
    </xf>
    <xf numFmtId="4" fontId="59" fillId="5" borderId="21" xfId="5" applyNumberFormat="1" applyFont="1" applyFill="1" applyBorder="1" applyAlignment="1">
      <alignment horizontal="right" vertical="center" wrapText="1" readingOrder="1"/>
    </xf>
    <xf numFmtId="4" fontId="59" fillId="7" borderId="21" xfId="5" applyNumberFormat="1" applyFont="1" applyFill="1" applyBorder="1" applyAlignment="1">
      <alignment horizontal="right" vertical="center" wrapText="1" readingOrder="1"/>
    </xf>
    <xf numFmtId="4" fontId="58" fillId="0" borderId="0" xfId="5" applyNumberFormat="1" applyFont="1" applyAlignment="1">
      <alignment vertical="center"/>
    </xf>
    <xf numFmtId="4" fontId="58" fillId="0" borderId="1" xfId="5" applyNumberFormat="1" applyFont="1" applyBorder="1" applyAlignment="1">
      <alignment vertical="center" wrapText="1"/>
    </xf>
    <xf numFmtId="4" fontId="60" fillId="0" borderId="0" xfId="5" applyNumberFormat="1" applyFont="1" applyAlignment="1">
      <alignment horizontal="right" vertical="center" wrapText="1" readingOrder="1"/>
    </xf>
    <xf numFmtId="4" fontId="60" fillId="0" borderId="21" xfId="5" applyNumberFormat="1" applyFont="1" applyBorder="1" applyAlignment="1">
      <alignment horizontal="right" vertical="center" wrapText="1" readingOrder="1"/>
    </xf>
    <xf numFmtId="4" fontId="61" fillId="0" borderId="0" xfId="5" applyNumberFormat="1" applyFont="1" applyAlignment="1">
      <alignment vertical="center"/>
    </xf>
    <xf numFmtId="4" fontId="61" fillId="0" borderId="1" xfId="5" applyNumberFormat="1" applyFont="1" applyBorder="1" applyAlignment="1">
      <alignment vertical="center" wrapText="1"/>
    </xf>
    <xf numFmtId="4" fontId="59" fillId="0" borderId="0" xfId="5" applyNumberFormat="1" applyFont="1" applyAlignment="1">
      <alignment horizontal="right" vertical="center" wrapText="1" readingOrder="1"/>
    </xf>
    <xf numFmtId="4" fontId="59" fillId="0" borderId="21" xfId="5" applyNumberFormat="1" applyFont="1" applyBorder="1" applyAlignment="1">
      <alignment horizontal="right" vertical="center" wrapText="1" readingOrder="1"/>
    </xf>
    <xf numFmtId="4" fontId="59" fillId="7" borderId="19" xfId="5" applyNumberFormat="1" applyFont="1" applyFill="1" applyBorder="1" applyAlignment="1">
      <alignment horizontal="right" vertical="center" wrapText="1" readingOrder="1"/>
    </xf>
    <xf numFmtId="4" fontId="59" fillId="5" borderId="19" xfId="5" applyNumberFormat="1" applyFont="1" applyFill="1" applyBorder="1" applyAlignment="1">
      <alignment horizontal="right" vertical="center" wrapText="1" readingOrder="1"/>
    </xf>
    <xf numFmtId="4" fontId="59" fillId="5" borderId="1" xfId="5" applyNumberFormat="1" applyFont="1" applyFill="1" applyBorder="1" applyAlignment="1">
      <alignment horizontal="right" vertical="center" wrapText="1" readingOrder="1"/>
    </xf>
    <xf numFmtId="4" fontId="60" fillId="0" borderId="19" xfId="5" applyNumberFormat="1" applyFont="1" applyBorder="1" applyAlignment="1">
      <alignment horizontal="right" vertical="center" wrapText="1" readingOrder="1"/>
    </xf>
    <xf numFmtId="4" fontId="60" fillId="0" borderId="1" xfId="5" applyNumberFormat="1" applyFont="1" applyBorder="1" applyAlignment="1">
      <alignment horizontal="right" vertical="center" wrapText="1" readingOrder="1"/>
    </xf>
    <xf numFmtId="0" fontId="59" fillId="0" borderId="29" xfId="5" applyFont="1" applyBorder="1" applyAlignment="1">
      <alignment horizontal="center" vertical="top" wrapText="1" readingOrder="1"/>
    </xf>
    <xf numFmtId="4" fontId="58" fillId="0" borderId="21" xfId="5" applyNumberFormat="1" applyFont="1" applyBorder="1" applyAlignment="1">
      <alignment vertical="center" wrapText="1"/>
    </xf>
    <xf numFmtId="4" fontId="59" fillId="0" borderId="19" xfId="5" applyNumberFormat="1" applyFont="1" applyBorder="1" applyAlignment="1">
      <alignment horizontal="right" vertical="center" wrapText="1" readingOrder="1"/>
    </xf>
    <xf numFmtId="4" fontId="61" fillId="0" borderId="0" xfId="5" applyNumberFormat="1" applyFont="1" applyAlignment="1">
      <alignment vertical="center" wrapText="1"/>
    </xf>
    <xf numFmtId="4" fontId="58" fillId="5" borderId="0" xfId="5" applyNumberFormat="1" applyFont="1" applyFill="1" applyAlignment="1">
      <alignment vertical="center"/>
    </xf>
    <xf numFmtId="4" fontId="58" fillId="5" borderId="21" xfId="5" applyNumberFormat="1" applyFont="1" applyFill="1" applyBorder="1" applyAlignment="1">
      <alignment vertical="center" wrapText="1"/>
    </xf>
    <xf numFmtId="4" fontId="58" fillId="0" borderId="0" xfId="5" applyNumberFormat="1" applyFont="1" applyAlignment="1">
      <alignment vertical="center" wrapText="1"/>
    </xf>
    <xf numFmtId="4" fontId="63" fillId="0" borderId="0" xfId="5" applyNumberFormat="1" applyFont="1" applyAlignment="1">
      <alignment vertical="center"/>
    </xf>
    <xf numFmtId="4" fontId="63" fillId="0" borderId="1" xfId="5" applyNumberFormat="1" applyFont="1" applyBorder="1" applyAlignment="1">
      <alignment vertical="center" wrapText="1"/>
    </xf>
    <xf numFmtId="0" fontId="57" fillId="0" borderId="29" xfId="5" applyFont="1" applyBorder="1" applyAlignment="1">
      <alignment vertical="top" wrapText="1" readingOrder="1"/>
    </xf>
    <xf numFmtId="4" fontId="57" fillId="0" borderId="21" xfId="5" applyNumberFormat="1" applyFont="1" applyBorder="1" applyAlignment="1">
      <alignment horizontal="right" vertical="center" wrapText="1" readingOrder="1"/>
    </xf>
    <xf numFmtId="4" fontId="59" fillId="0" borderId="1" xfId="5" applyNumberFormat="1" applyFont="1" applyBorder="1" applyAlignment="1">
      <alignment horizontal="right" vertical="center" wrapText="1" readingOrder="1"/>
    </xf>
    <xf numFmtId="0" fontId="56" fillId="4" borderId="10" xfId="6" applyNumberFormat="1" applyFont="1" applyFill="1" applyBorder="1" applyAlignment="1">
      <alignment horizontal="center" vertical="center"/>
    </xf>
    <xf numFmtId="0" fontId="56" fillId="4" borderId="8" xfId="6" applyNumberFormat="1" applyFont="1" applyFill="1" applyBorder="1" applyAlignment="1">
      <alignment horizontal="center" vertical="center"/>
    </xf>
    <xf numFmtId="0" fontId="56" fillId="4" borderId="11" xfId="6" applyNumberFormat="1" applyFont="1" applyFill="1" applyBorder="1" applyAlignment="1">
      <alignment horizontal="center" vertical="center"/>
    </xf>
    <xf numFmtId="0" fontId="56" fillId="4" borderId="12" xfId="6" applyNumberFormat="1" applyFont="1" applyFill="1" applyBorder="1" applyAlignment="1">
      <alignment horizontal="center" vertical="center"/>
    </xf>
    <xf numFmtId="0" fontId="56" fillId="4" borderId="15" xfId="6" applyNumberFormat="1" applyFont="1" applyFill="1" applyBorder="1" applyAlignment="1">
      <alignment horizontal="center" vertical="center"/>
    </xf>
    <xf numFmtId="0" fontId="56" fillId="4" borderId="2" xfId="6" applyNumberFormat="1" applyFont="1" applyFill="1" applyBorder="1" applyAlignment="1">
      <alignment horizontal="center" vertical="center"/>
    </xf>
    <xf numFmtId="0" fontId="56" fillId="4" borderId="3" xfId="6" applyNumberFormat="1" applyFont="1" applyFill="1" applyBorder="1" applyAlignment="1">
      <alignment horizontal="center" vertical="center" wrapText="1"/>
    </xf>
    <xf numFmtId="0" fontId="57" fillId="0" borderId="29" xfId="5" applyFont="1" applyBorder="1" applyAlignment="1">
      <alignment horizontal="center" vertical="top" wrapText="1" readingOrder="1"/>
    </xf>
    <xf numFmtId="4" fontId="57" fillId="0" borderId="21" xfId="5" applyNumberFormat="1" applyFont="1" applyBorder="1" applyAlignment="1">
      <alignment horizontal="right" vertical="top" wrapText="1" readingOrder="1"/>
    </xf>
    <xf numFmtId="4" fontId="58" fillId="0" borderId="0" xfId="5" applyNumberFormat="1" applyFont="1" applyAlignment="1">
      <alignment vertical="top" wrapText="1"/>
    </xf>
    <xf numFmtId="4" fontId="57" fillId="0" borderId="9" xfId="5" applyNumberFormat="1" applyFont="1" applyBorder="1" applyAlignment="1">
      <alignment horizontal="right" vertical="top" wrapText="1" readingOrder="1"/>
    </xf>
    <xf numFmtId="0" fontId="37" fillId="0" borderId="0" xfId="5" applyFont="1" applyAlignment="1">
      <alignment vertical="top" wrapText="1"/>
    </xf>
    <xf numFmtId="0" fontId="52" fillId="0" borderId="0" xfId="5" applyFont="1" applyBorder="1" applyAlignment="1">
      <alignment horizontal="center" vertical="top" wrapText="1" readingOrder="1"/>
    </xf>
    <xf numFmtId="0" fontId="52" fillId="0" borderId="0" xfId="5" applyFont="1" applyAlignment="1">
      <alignment horizontal="center" vertical="top" wrapText="1" readingOrder="1"/>
    </xf>
    <xf numFmtId="0" fontId="54" fillId="0" borderId="0" xfId="5" applyFont="1" applyAlignment="1">
      <alignment vertical="top" wrapText="1"/>
    </xf>
    <xf numFmtId="0" fontId="56" fillId="4" borderId="3" xfId="6" applyNumberFormat="1" applyFont="1" applyFill="1" applyBorder="1" applyAlignment="1">
      <alignment horizontal="center" vertical="center"/>
    </xf>
    <xf numFmtId="0" fontId="56" fillId="4" borderId="17" xfId="6" applyNumberFormat="1" applyFont="1" applyFill="1" applyBorder="1" applyAlignment="1">
      <alignment horizontal="center" vertical="center"/>
    </xf>
    <xf numFmtId="0" fontId="56" fillId="4" borderId="16" xfId="6" applyNumberFormat="1" applyFont="1" applyFill="1" applyBorder="1" applyAlignment="1">
      <alignment horizontal="center" vertical="center"/>
    </xf>
    <xf numFmtId="0" fontId="56" fillId="4" borderId="18" xfId="6" applyNumberFormat="1" applyFont="1" applyFill="1" applyBorder="1" applyAlignment="1">
      <alignment horizontal="center" vertical="center"/>
    </xf>
    <xf numFmtId="0" fontId="42" fillId="0" borderId="19" xfId="5" applyNumberFormat="1" applyFont="1" applyFill="1" applyBorder="1" applyAlignment="1">
      <alignment vertical="center" wrapText="1" readingOrder="1"/>
    </xf>
    <xf numFmtId="0" fontId="43" fillId="0" borderId="0" xfId="5" applyFont="1" applyFill="1" applyBorder="1"/>
    <xf numFmtId="166" fontId="49" fillId="0" borderId="19" xfId="5" applyNumberFormat="1" applyFont="1" applyFill="1" applyBorder="1" applyAlignment="1">
      <alignment horizontal="right" vertical="center" wrapText="1" readingOrder="1"/>
    </xf>
    <xf numFmtId="0" fontId="50" fillId="0" borderId="0" xfId="5" applyFont="1" applyFill="1" applyBorder="1"/>
    <xf numFmtId="166" fontId="49" fillId="0" borderId="20" xfId="5" applyNumberFormat="1" applyFont="1" applyFill="1" applyBorder="1" applyAlignment="1">
      <alignment horizontal="right" vertical="center" wrapText="1" readingOrder="1"/>
    </xf>
    <xf numFmtId="0" fontId="50" fillId="0" borderId="21" xfId="5" applyNumberFormat="1" applyFont="1" applyFill="1" applyBorder="1" applyAlignment="1">
      <alignment vertical="top" wrapText="1"/>
    </xf>
    <xf numFmtId="0" fontId="44" fillId="0" borderId="19" xfId="5" applyNumberFormat="1" applyFont="1" applyFill="1" applyBorder="1" applyAlignment="1">
      <alignment vertical="center" wrapText="1" readingOrder="1"/>
    </xf>
    <xf numFmtId="166" fontId="51" fillId="0" borderId="19" xfId="5" applyNumberFormat="1" applyFont="1" applyFill="1" applyBorder="1" applyAlignment="1">
      <alignment horizontal="right" vertical="center" wrapText="1" readingOrder="1"/>
    </xf>
    <xf numFmtId="166" fontId="51" fillId="0" borderId="20" xfId="5" applyNumberFormat="1" applyFont="1" applyFill="1" applyBorder="1" applyAlignment="1">
      <alignment horizontal="right" vertical="center" wrapText="1" readingOrder="1"/>
    </xf>
    <xf numFmtId="0" fontId="45" fillId="0" borderId="0" xfId="5" applyFont="1" applyFill="1" applyBorder="1" applyAlignment="1">
      <alignment horizontal="center"/>
    </xf>
    <xf numFmtId="0" fontId="46" fillId="0" borderId="0" xfId="5" applyFont="1" applyFill="1" applyBorder="1" applyAlignment="1">
      <alignment horizontal="center"/>
    </xf>
    <xf numFmtId="0" fontId="47" fillId="0" borderId="0" xfId="5" applyNumberFormat="1" applyFont="1" applyFill="1" applyBorder="1" applyAlignment="1">
      <alignment horizontal="center" vertical="center" wrapText="1" readingOrder="1"/>
    </xf>
    <xf numFmtId="0" fontId="48" fillId="0" borderId="0" xfId="5" applyNumberFormat="1" applyFont="1" applyFill="1" applyBorder="1" applyAlignment="1">
      <alignment horizontal="center" vertical="center" wrapText="1" readingOrder="1"/>
    </xf>
    <xf numFmtId="0" fontId="41" fillId="6" borderId="10" xfId="5" applyNumberFormat="1" applyFont="1" applyFill="1" applyBorder="1" applyAlignment="1">
      <alignment horizontal="center" vertical="center" wrapText="1" readingOrder="1"/>
    </xf>
    <xf numFmtId="0" fontId="41" fillId="6" borderId="8" xfId="5" applyNumberFormat="1" applyFont="1" applyFill="1" applyBorder="1" applyAlignment="1">
      <alignment horizontal="center" vertical="center" wrapText="1" readingOrder="1"/>
    </xf>
    <xf numFmtId="0" fontId="41" fillId="6" borderId="11" xfId="5" applyNumberFormat="1" applyFont="1" applyFill="1" applyBorder="1" applyAlignment="1">
      <alignment horizontal="center" vertical="center" wrapText="1" readingOrder="1"/>
    </xf>
    <xf numFmtId="0" fontId="41" fillId="6" borderId="16" xfId="5" applyNumberFormat="1" applyFont="1" applyFill="1" applyBorder="1" applyAlignment="1">
      <alignment horizontal="center" vertical="center" wrapText="1" readingOrder="1"/>
    </xf>
    <xf numFmtId="0" fontId="41" fillId="6" borderId="18" xfId="5" applyNumberFormat="1" applyFont="1" applyFill="1" applyBorder="1" applyAlignment="1">
      <alignment horizontal="center" vertical="center" wrapText="1" readingOrder="1"/>
    </xf>
    <xf numFmtId="0" fontId="41" fillId="6" borderId="12" xfId="5" applyNumberFormat="1" applyFont="1" applyFill="1" applyBorder="1" applyAlignment="1">
      <alignment horizontal="center" vertical="center" wrapText="1" readingOrder="1"/>
    </xf>
    <xf numFmtId="0" fontId="41" fillId="6" borderId="2" xfId="5" applyNumberFormat="1" applyFont="1" applyFill="1" applyBorder="1" applyAlignment="1">
      <alignment horizontal="center" vertical="center" wrapText="1" readingOrder="1"/>
    </xf>
    <xf numFmtId="0" fontId="41" fillId="6" borderId="15" xfId="5" applyNumberFormat="1" applyFont="1" applyFill="1" applyBorder="1" applyAlignment="1">
      <alignment horizontal="center" vertical="center" wrapText="1" readingOrder="1"/>
    </xf>
    <xf numFmtId="0" fontId="41" fillId="6" borderId="17" xfId="5" applyNumberFormat="1" applyFont="1" applyFill="1" applyBorder="1" applyAlignment="1">
      <alignment horizontal="center" vertical="center" wrapText="1" readingOrder="1"/>
    </xf>
    <xf numFmtId="0" fontId="44" fillId="0" borderId="19" xfId="5" applyNumberFormat="1" applyFont="1" applyFill="1" applyBorder="1" applyAlignment="1">
      <alignment horizontal="left" vertical="center" wrapText="1" readingOrder="1"/>
    </xf>
    <xf numFmtId="0" fontId="51" fillId="0" borderId="19" xfId="5" applyNumberFormat="1" applyFont="1" applyFill="1" applyBorder="1" applyAlignment="1">
      <alignment horizontal="right" vertical="center" wrapText="1" readingOrder="1"/>
    </xf>
    <xf numFmtId="0" fontId="51" fillId="0" borderId="20" xfId="5" applyNumberFormat="1" applyFont="1" applyFill="1" applyBorder="1" applyAlignment="1">
      <alignment horizontal="right" vertical="center" wrapText="1" readingOrder="1"/>
    </xf>
    <xf numFmtId="0" fontId="44" fillId="0" borderId="22" xfId="5" applyNumberFormat="1" applyFont="1" applyFill="1" applyBorder="1" applyAlignment="1">
      <alignment horizontal="left" vertical="center" wrapText="1" readingOrder="1"/>
    </xf>
    <xf numFmtId="0" fontId="43" fillId="0" borderId="15" xfId="5" applyFont="1" applyFill="1" applyBorder="1"/>
    <xf numFmtId="166" fontId="51" fillId="0" borderId="22" xfId="5" applyNumberFormat="1" applyFont="1" applyFill="1" applyBorder="1" applyAlignment="1">
      <alignment horizontal="right" vertical="center" wrapText="1" readingOrder="1"/>
    </xf>
    <xf numFmtId="0" fontId="50" fillId="0" borderId="15" xfId="5" applyFont="1" applyFill="1" applyBorder="1"/>
    <xf numFmtId="166" fontId="51" fillId="0" borderId="24" xfId="5" applyNumberFormat="1" applyFont="1" applyFill="1" applyBorder="1" applyAlignment="1">
      <alignment horizontal="right" vertical="center" wrapText="1" readingOrder="1"/>
    </xf>
    <xf numFmtId="0" fontId="50" fillId="0" borderId="23" xfId="5" applyNumberFormat="1" applyFont="1" applyFill="1" applyBorder="1" applyAlignment="1">
      <alignment vertical="top" wrapText="1"/>
    </xf>
    <xf numFmtId="0" fontId="42" fillId="0" borderId="25" xfId="5" applyNumberFormat="1" applyFont="1" applyFill="1" applyBorder="1" applyAlignment="1">
      <alignment horizontal="left" vertical="center" wrapText="1" readingOrder="1"/>
    </xf>
    <xf numFmtId="0" fontId="43" fillId="0" borderId="26" xfId="5" applyNumberFormat="1" applyFont="1" applyFill="1" applyBorder="1" applyAlignment="1">
      <alignment vertical="top" wrapText="1"/>
    </xf>
    <xf numFmtId="166" fontId="49" fillId="0" borderId="25" xfId="5" applyNumberFormat="1" applyFont="1" applyFill="1" applyBorder="1" applyAlignment="1">
      <alignment horizontal="right" vertical="center" wrapText="1" readingOrder="1"/>
    </xf>
    <xf numFmtId="0" fontId="50" fillId="0" borderId="26" xfId="5" applyNumberFormat="1" applyFont="1" applyFill="1" applyBorder="1" applyAlignment="1">
      <alignment vertical="top" wrapText="1"/>
    </xf>
    <xf numFmtId="166" fontId="49" fillId="0" borderId="27" xfId="5" applyNumberFormat="1" applyFont="1" applyFill="1" applyBorder="1" applyAlignment="1">
      <alignment horizontal="right" vertical="center" wrapText="1" readingOrder="1"/>
    </xf>
    <xf numFmtId="0" fontId="50" fillId="0" borderId="28" xfId="5" applyNumberFormat="1" applyFont="1" applyFill="1" applyBorder="1" applyAlignment="1">
      <alignment vertical="top" wrapText="1"/>
    </xf>
    <xf numFmtId="0" fontId="38" fillId="0" borderId="0" xfId="5" applyFont="1" applyFill="1" applyBorder="1" applyAlignment="1">
      <alignment horizontal="center"/>
    </xf>
    <xf numFmtId="0" fontId="37" fillId="0" borderId="0" xfId="5" applyFont="1" applyFill="1" applyBorder="1"/>
    <xf numFmtId="0" fontId="39" fillId="0" borderId="0" xfId="5" applyNumberFormat="1" applyFont="1" applyFill="1" applyBorder="1" applyAlignment="1">
      <alignment horizontal="center" vertical="center" wrapText="1" readingOrder="1"/>
    </xf>
    <xf numFmtId="0" fontId="40" fillId="0" borderId="0" xfId="5" applyNumberFormat="1" applyFont="1" applyFill="1" applyBorder="1" applyAlignment="1">
      <alignment horizontal="center" vertical="center" wrapText="1" readingOrder="1"/>
    </xf>
    <xf numFmtId="0" fontId="51" fillId="0" borderId="19" xfId="5" applyNumberFormat="1" applyFont="1" applyFill="1" applyBorder="1" applyAlignment="1">
      <alignment vertical="center" wrapText="1" readingOrder="1"/>
    </xf>
    <xf numFmtId="0" fontId="49" fillId="0" borderId="19" xfId="5" applyNumberFormat="1" applyFont="1" applyFill="1" applyBorder="1" applyAlignment="1">
      <alignment vertical="center" wrapText="1" readingOrder="1"/>
    </xf>
    <xf numFmtId="0" fontId="49" fillId="0" borderId="25" xfId="5" applyNumberFormat="1" applyFont="1" applyFill="1" applyBorder="1" applyAlignment="1">
      <alignment horizontal="left" vertical="center" wrapText="1" readingOrder="1"/>
    </xf>
    <xf numFmtId="166" fontId="44" fillId="0" borderId="19" xfId="5" applyNumberFormat="1" applyFont="1" applyFill="1" applyBorder="1" applyAlignment="1">
      <alignment horizontal="right" vertical="center" wrapText="1" readingOrder="1"/>
    </xf>
    <xf numFmtId="166" fontId="44" fillId="0" borderId="20" xfId="5" applyNumberFormat="1" applyFont="1" applyFill="1" applyBorder="1" applyAlignment="1">
      <alignment horizontal="right" vertical="center" wrapText="1" readingOrder="1"/>
    </xf>
    <xf numFmtId="0" fontId="43" fillId="0" borderId="21" xfId="5" applyNumberFormat="1" applyFont="1" applyFill="1" applyBorder="1" applyAlignment="1">
      <alignment vertical="top" wrapText="1"/>
    </xf>
    <xf numFmtId="0" fontId="42" fillId="0" borderId="19" xfId="5" applyNumberFormat="1" applyFont="1" applyFill="1" applyBorder="1" applyAlignment="1">
      <alignment horizontal="left" vertical="center" wrapText="1" readingOrder="1"/>
    </xf>
    <xf numFmtId="166" fontId="42" fillId="0" borderId="19" xfId="5" applyNumberFormat="1" applyFont="1" applyFill="1" applyBorder="1" applyAlignment="1">
      <alignment horizontal="right" vertical="center" wrapText="1" readingOrder="1"/>
    </xf>
    <xf numFmtId="166" fontId="42" fillId="0" borderId="20" xfId="5" applyNumberFormat="1" applyFont="1" applyFill="1" applyBorder="1" applyAlignment="1">
      <alignment horizontal="right" vertical="center" wrapText="1" readingOrder="1"/>
    </xf>
    <xf numFmtId="0" fontId="44" fillId="0" borderId="19" xfId="5" applyNumberFormat="1" applyFont="1" applyFill="1" applyBorder="1" applyAlignment="1">
      <alignment horizontal="right" vertical="center" wrapText="1" readingOrder="1"/>
    </xf>
    <xf numFmtId="0" fontId="44" fillId="0" borderId="20" xfId="5" applyNumberFormat="1" applyFont="1" applyFill="1" applyBorder="1" applyAlignment="1">
      <alignment horizontal="right" vertical="center" wrapText="1" readingOrder="1"/>
    </xf>
    <xf numFmtId="0" fontId="44" fillId="0" borderId="0" xfId="5" applyNumberFormat="1" applyFont="1" applyFill="1" applyBorder="1" applyAlignment="1">
      <alignment horizontal="left" vertical="center" wrapText="1" readingOrder="1"/>
    </xf>
    <xf numFmtId="0" fontId="44" fillId="0" borderId="21" xfId="5" applyNumberFormat="1" applyFont="1" applyFill="1" applyBorder="1" applyAlignment="1">
      <alignment horizontal="left" vertical="center" wrapText="1" readingOrder="1"/>
    </xf>
    <xf numFmtId="0" fontId="44" fillId="0" borderId="15" xfId="5" applyNumberFormat="1" applyFont="1" applyFill="1" applyBorder="1" applyAlignment="1">
      <alignment horizontal="left" vertical="center" wrapText="1" readingOrder="1"/>
    </xf>
    <xf numFmtId="0" fontId="44" fillId="0" borderId="23" xfId="5" applyNumberFormat="1" applyFont="1" applyFill="1" applyBorder="1" applyAlignment="1">
      <alignment horizontal="left" vertical="center" wrapText="1" readingOrder="1"/>
    </xf>
    <xf numFmtId="166" fontId="44" fillId="0" borderId="22" xfId="5" applyNumberFormat="1" applyFont="1" applyFill="1" applyBorder="1" applyAlignment="1">
      <alignment horizontal="right" vertical="center" wrapText="1" readingOrder="1"/>
    </xf>
    <xf numFmtId="166" fontId="44" fillId="0" borderId="24" xfId="5" applyNumberFormat="1" applyFont="1" applyFill="1" applyBorder="1" applyAlignment="1">
      <alignment horizontal="right" vertical="center" wrapText="1" readingOrder="1"/>
    </xf>
    <xf numFmtId="0" fontId="43" fillId="0" borderId="23" xfId="5" applyNumberFormat="1" applyFont="1" applyFill="1" applyBorder="1" applyAlignment="1">
      <alignment vertical="top" wrapText="1"/>
    </xf>
    <xf numFmtId="166" fontId="42" fillId="0" borderId="25" xfId="5" applyNumberFormat="1" applyFont="1" applyFill="1" applyBorder="1" applyAlignment="1">
      <alignment horizontal="right" vertical="center" wrapText="1" readingOrder="1"/>
    </xf>
    <xf numFmtId="166" fontId="42" fillId="0" borderId="27" xfId="5" applyNumberFormat="1" applyFont="1" applyFill="1" applyBorder="1" applyAlignment="1">
      <alignment horizontal="right" vertical="center" wrapText="1" readingOrder="1"/>
    </xf>
    <xf numFmtId="0" fontId="43" fillId="0" borderId="28" xfId="5" applyNumberFormat="1" applyFont="1" applyFill="1" applyBorder="1" applyAlignment="1">
      <alignment vertical="top" wrapText="1"/>
    </xf>
    <xf numFmtId="0" fontId="23" fillId="2" borderId="9" xfId="0" applyFont="1" applyFill="1" applyBorder="1" applyAlignment="1">
      <alignment horizontal="center"/>
    </xf>
    <xf numFmtId="0" fontId="23" fillId="2" borderId="0" xfId="0" applyFont="1" applyFill="1" applyBorder="1" applyAlignment="1">
      <alignment horizontal="center"/>
    </xf>
    <xf numFmtId="0" fontId="23" fillId="2" borderId="1" xfId="0" applyFont="1" applyFill="1" applyBorder="1" applyAlignment="1">
      <alignment horizontal="center"/>
    </xf>
    <xf numFmtId="43" fontId="26" fillId="4" borderId="10" xfId="4" applyFont="1" applyFill="1" applyBorder="1" applyAlignment="1">
      <alignment horizontal="center" vertical="center" wrapText="1"/>
    </xf>
    <xf numFmtId="43" fontId="26" fillId="4" borderId="8" xfId="4" applyFont="1" applyFill="1" applyBorder="1" applyAlignment="1">
      <alignment horizontal="center" vertical="center" wrapText="1"/>
    </xf>
    <xf numFmtId="43" fontId="26" fillId="4" borderId="12" xfId="4" applyFont="1" applyFill="1" applyBorder="1" applyAlignment="1">
      <alignment horizontal="center" vertical="center" wrapText="1"/>
    </xf>
    <xf numFmtId="43" fontId="26" fillId="4" borderId="15" xfId="4" applyFont="1" applyFill="1" applyBorder="1" applyAlignment="1">
      <alignment horizontal="center" vertical="center" wrapText="1"/>
    </xf>
    <xf numFmtId="43" fontId="26" fillId="4" borderId="17" xfId="4" applyFont="1" applyFill="1" applyBorder="1" applyAlignment="1">
      <alignment horizontal="center" vertical="center"/>
    </xf>
    <xf numFmtId="43" fontId="26" fillId="4" borderId="16" xfId="4" applyFont="1" applyFill="1" applyBorder="1" applyAlignment="1">
      <alignment horizontal="center" vertical="center"/>
    </xf>
    <xf numFmtId="43" fontId="26" fillId="4" borderId="18" xfId="4" applyFont="1" applyFill="1" applyBorder="1" applyAlignment="1">
      <alignment horizontal="center" vertical="center"/>
    </xf>
    <xf numFmtId="43" fontId="26" fillId="4" borderId="7" xfId="4" applyFont="1" applyFill="1" applyBorder="1" applyAlignment="1">
      <alignment horizontal="center" vertical="center" wrapText="1"/>
    </xf>
    <xf numFmtId="43" fontId="26" fillId="4" borderId="5" xfId="4" applyFont="1" applyFill="1" applyBorder="1" applyAlignment="1">
      <alignment horizontal="center" vertical="center" wrapText="1"/>
    </xf>
    <xf numFmtId="0" fontId="20" fillId="2" borderId="10" xfId="0" applyFont="1" applyFill="1" applyBorder="1" applyAlignment="1">
      <alignment horizontal="center"/>
    </xf>
    <xf numFmtId="0" fontId="20" fillId="2" borderId="8" xfId="0" applyFont="1" applyFill="1" applyBorder="1" applyAlignment="1">
      <alignment horizontal="center"/>
    </xf>
    <xf numFmtId="0" fontId="20" fillId="2" borderId="11" xfId="0" applyFont="1" applyFill="1" applyBorder="1" applyAlignment="1">
      <alignment horizontal="center"/>
    </xf>
    <xf numFmtId="0" fontId="22" fillId="2" borderId="9" xfId="0" applyFont="1" applyFill="1" applyBorder="1" applyAlignment="1">
      <alignment horizontal="center"/>
    </xf>
    <xf numFmtId="0" fontId="22" fillId="2" borderId="0" xfId="0" applyFont="1" applyFill="1" applyBorder="1" applyAlignment="1">
      <alignment horizontal="center"/>
    </xf>
    <xf numFmtId="0" fontId="22" fillId="2" borderId="1" xfId="0" applyFont="1" applyFill="1" applyBorder="1" applyAlignment="1">
      <alignment horizontal="center"/>
    </xf>
    <xf numFmtId="0" fontId="23" fillId="0" borderId="9" xfId="0" applyFont="1" applyFill="1" applyBorder="1" applyAlignment="1">
      <alignment horizontal="center"/>
    </xf>
    <xf numFmtId="0" fontId="23" fillId="0" borderId="0" xfId="0" applyFont="1" applyFill="1" applyBorder="1" applyAlignment="1">
      <alignment horizontal="center"/>
    </xf>
    <xf numFmtId="0" fontId="23" fillId="0" borderId="1" xfId="0" applyFont="1" applyFill="1" applyBorder="1" applyAlignment="1">
      <alignment horizontal="center"/>
    </xf>
    <xf numFmtId="0" fontId="23" fillId="0" borderId="9" xfId="0" applyFont="1" applyFill="1" applyBorder="1" applyAlignment="1">
      <alignment horizontal="center" wrapText="1"/>
    </xf>
  </cellXfs>
  <cellStyles count="7">
    <cellStyle name="Millares" xfId="1" builtinId="3"/>
    <cellStyle name="Millares 2" xfId="4" xr:uid="{C7DBC20B-0F36-4CF2-A6D0-7CE82098546B}"/>
    <cellStyle name="Millares 3" xfId="6" xr:uid="{AC34DCF4-9105-4FAB-B81A-36D58B7AC81E}"/>
    <cellStyle name="Millares 3 2" xfId="2" xr:uid="{83FE3A62-6C8A-499D-A233-1F0C05CECA89}"/>
    <cellStyle name="Moneda 2" xfId="3" xr:uid="{728429EF-0D83-4F65-A758-CCA17362EAC6}"/>
    <cellStyle name="Normal" xfId="0" builtinId="0"/>
    <cellStyle name="Normal 2" xfId="5" xr:uid="{2CB30753-4B51-43F8-AE4D-9725A04A822A}"/>
  </cellStyles>
  <dxfs count="0"/>
  <tableStyles count="0" defaultTableStyle="TableStyleMedium2" defaultPivotStyle="PivotStyleLight16"/>
  <colors>
    <mruColors>
      <color rgb="FF9F2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0</xdr:col>
      <xdr:colOff>680358</xdr:colOff>
      <xdr:row>1</xdr:row>
      <xdr:rowOff>0</xdr:rowOff>
    </xdr:from>
    <xdr:to>
      <xdr:col>0</xdr:col>
      <xdr:colOff>1165355</xdr:colOff>
      <xdr:row>5</xdr:row>
      <xdr:rowOff>11766</xdr:rowOff>
    </xdr:to>
    <xdr:pic>
      <xdr:nvPicPr>
        <xdr:cNvPr id="2" name="Imagen 1">
          <a:extLst>
            <a:ext uri="{FF2B5EF4-FFF2-40B4-BE49-F238E27FC236}">
              <a16:creationId xmlns:a16="http://schemas.microsoft.com/office/drawing/2014/main" id="{EA81A9ED-5348-4CC7-AB21-1574BAA00611}"/>
            </a:ext>
          </a:extLst>
        </xdr:cNvPr>
        <xdr:cNvPicPr>
          <a:picLocks noChangeAspect="1"/>
        </xdr:cNvPicPr>
      </xdr:nvPicPr>
      <xdr:blipFill>
        <a:blip xmlns:r="http://schemas.openxmlformats.org/officeDocument/2006/relationships" r:embed="rId1"/>
        <a:stretch>
          <a:fillRect/>
        </a:stretch>
      </xdr:blipFill>
      <xdr:spPr>
        <a:xfrm>
          <a:off x="680358" y="81643"/>
          <a:ext cx="484997" cy="773766"/>
        </a:xfrm>
        <a:prstGeom prst="rect">
          <a:avLst/>
        </a:prstGeom>
      </xdr:spPr>
    </xdr:pic>
    <xdr:clientData/>
  </xdr:twoCellAnchor>
  <xdr:twoCellAnchor editAs="oneCell">
    <xdr:from>
      <xdr:col>4</xdr:col>
      <xdr:colOff>504932</xdr:colOff>
      <xdr:row>2</xdr:row>
      <xdr:rowOff>20037</xdr:rowOff>
    </xdr:from>
    <xdr:to>
      <xdr:col>5</xdr:col>
      <xdr:colOff>525315</xdr:colOff>
      <xdr:row>4</xdr:row>
      <xdr:rowOff>100500</xdr:rowOff>
    </xdr:to>
    <xdr:pic>
      <xdr:nvPicPr>
        <xdr:cNvPr id="3" name="Imagen 2">
          <a:extLst>
            <a:ext uri="{FF2B5EF4-FFF2-40B4-BE49-F238E27FC236}">
              <a16:creationId xmlns:a16="http://schemas.microsoft.com/office/drawing/2014/main" id="{E05837F9-FF11-43C0-BE43-C485CDE6FCDF}"/>
            </a:ext>
          </a:extLst>
        </xdr:cNvPr>
        <xdr:cNvPicPr>
          <a:picLocks noChangeAspect="1"/>
        </xdr:cNvPicPr>
      </xdr:nvPicPr>
      <xdr:blipFill>
        <a:blip xmlns:r="http://schemas.openxmlformats.org/officeDocument/2006/relationships" r:embed="rId2"/>
        <a:stretch>
          <a:fillRect/>
        </a:stretch>
      </xdr:blipFill>
      <xdr:spPr>
        <a:xfrm>
          <a:off x="15527218" y="292180"/>
          <a:ext cx="1353883" cy="461463"/>
        </a:xfrm>
        <a:prstGeom prst="rect">
          <a:avLst/>
        </a:prstGeom>
      </xdr:spPr>
    </xdr:pic>
    <xdr:clientData/>
  </xdr:twoCellAnchor>
  <xdr:twoCellAnchor>
    <xdr:from>
      <xdr:col>0</xdr:col>
      <xdr:colOff>80596</xdr:colOff>
      <xdr:row>85</xdr:row>
      <xdr:rowOff>124558</xdr:rowOff>
    </xdr:from>
    <xdr:to>
      <xdr:col>3</xdr:col>
      <xdr:colOff>425492</xdr:colOff>
      <xdr:row>87</xdr:row>
      <xdr:rowOff>358588</xdr:rowOff>
    </xdr:to>
    <xdr:sp macro="" textlink="">
      <xdr:nvSpPr>
        <xdr:cNvPr id="4" name="CuadroTexto 3">
          <a:extLst>
            <a:ext uri="{FF2B5EF4-FFF2-40B4-BE49-F238E27FC236}">
              <a16:creationId xmlns:a16="http://schemas.microsoft.com/office/drawing/2014/main" id="{EC67757F-6548-4FB1-9835-FD471A4FED75}"/>
            </a:ext>
          </a:extLst>
        </xdr:cNvPr>
        <xdr:cNvSpPr txBox="1"/>
      </xdr:nvSpPr>
      <xdr:spPr>
        <a:xfrm>
          <a:off x="80596" y="17482470"/>
          <a:ext cx="9074278" cy="984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MX" sz="1800">
            <a:latin typeface="Azo Sans" panose="02000000000000000000" pitchFamily="50" charset="0"/>
          </a:endParaRPr>
        </a:p>
        <a:p>
          <a:pPr algn="ctr"/>
          <a:r>
            <a:rPr lang="es-MX" sz="1600">
              <a:latin typeface="Averta" panose="00000500000000000000" pitchFamily="50" charset="0"/>
              <a:cs typeface="Arial" panose="020B0604020202020204" pitchFamily="34" charset="0"/>
            </a:rPr>
            <a:t>Jezrael</a:t>
          </a:r>
          <a:r>
            <a:rPr lang="es-MX" sz="1600" baseline="0">
              <a:latin typeface="Averta" panose="00000500000000000000" pitchFamily="50" charset="0"/>
              <a:cs typeface="Arial" panose="020B0604020202020204" pitchFamily="34" charset="0"/>
            </a:rPr>
            <a:t> Isaac Larracilla Pérez</a:t>
          </a:r>
          <a:endParaRPr lang="es-MX" sz="1600">
            <a:latin typeface="Averta" panose="00000500000000000000" pitchFamily="50" charset="0"/>
            <a:cs typeface="Arial" panose="020B0604020202020204" pitchFamily="34" charset="0"/>
          </a:endParaRPr>
        </a:p>
        <a:p>
          <a:pPr algn="ctr"/>
          <a:r>
            <a:rPr lang="es-MX" sz="1600" baseline="0">
              <a:latin typeface="Averta" panose="00000500000000000000" pitchFamily="50" charset="0"/>
              <a:cs typeface="Arial" panose="020B0604020202020204" pitchFamily="34" charset="0"/>
            </a:rPr>
            <a:t>Secretario de Administración y Finanzas </a:t>
          </a:r>
          <a:endParaRPr lang="es-MX" sz="1600">
            <a:latin typeface="Averta" panose="00000500000000000000" pitchFamily="50" charset="0"/>
            <a:cs typeface="Arial" panose="020B0604020202020204" pitchFamily="34" charset="0"/>
          </a:endParaRPr>
        </a:p>
      </xdr:txBody>
    </xdr:sp>
    <xdr:clientData/>
  </xdr:twoCellAnchor>
  <xdr:twoCellAnchor>
    <xdr:from>
      <xdr:col>0</xdr:col>
      <xdr:colOff>2498907</xdr:colOff>
      <xdr:row>86</xdr:row>
      <xdr:rowOff>0</xdr:rowOff>
    </xdr:from>
    <xdr:to>
      <xdr:col>1</xdr:col>
      <xdr:colOff>717172</xdr:colOff>
      <xdr:row>86</xdr:row>
      <xdr:rowOff>0</xdr:rowOff>
    </xdr:to>
    <xdr:cxnSp macro="">
      <xdr:nvCxnSpPr>
        <xdr:cNvPr id="5" name="Conector recto 4">
          <a:extLst>
            <a:ext uri="{FF2B5EF4-FFF2-40B4-BE49-F238E27FC236}">
              <a16:creationId xmlns:a16="http://schemas.microsoft.com/office/drawing/2014/main" id="{AD075832-A931-49CA-B8E1-F009E89E7D46}"/>
            </a:ext>
          </a:extLst>
        </xdr:cNvPr>
        <xdr:cNvCxnSpPr/>
      </xdr:nvCxnSpPr>
      <xdr:spPr>
        <a:xfrm>
          <a:off x="2498907" y="17548412"/>
          <a:ext cx="428064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402981</xdr:colOff>
      <xdr:row>85</xdr:row>
      <xdr:rowOff>118412</xdr:rowOff>
    </xdr:from>
    <xdr:to>
      <xdr:col>5</xdr:col>
      <xdr:colOff>1143000</xdr:colOff>
      <xdr:row>87</xdr:row>
      <xdr:rowOff>1073727</xdr:rowOff>
    </xdr:to>
    <xdr:sp macro="" textlink="">
      <xdr:nvSpPr>
        <xdr:cNvPr id="6" name="CuadroTexto 5">
          <a:extLst>
            <a:ext uri="{FF2B5EF4-FFF2-40B4-BE49-F238E27FC236}">
              <a16:creationId xmlns:a16="http://schemas.microsoft.com/office/drawing/2014/main" id="{BA08F016-B2B2-4573-85C8-5C138D7E9098}"/>
            </a:ext>
          </a:extLst>
        </xdr:cNvPr>
        <xdr:cNvSpPr txBox="1"/>
      </xdr:nvSpPr>
      <xdr:spPr>
        <a:xfrm>
          <a:off x="9131345" y="18319821"/>
          <a:ext cx="7979019" cy="16999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MX" sz="1400">
            <a:latin typeface="Azo Sans" panose="02000000000000000000" pitchFamily="50" charset="0"/>
          </a:endParaRPr>
        </a:p>
        <a:p>
          <a:pPr algn="ctr"/>
          <a:r>
            <a:rPr lang="es-MX" sz="1600">
              <a:latin typeface="Averta" panose="00000500000000000000" pitchFamily="50" charset="0"/>
              <a:cs typeface="Arial" panose="020B0604020202020204" pitchFamily="34" charset="0"/>
            </a:rPr>
            <a:t>Mtro. Luis Ángel Hernández García </a:t>
          </a:r>
        </a:p>
        <a:p>
          <a:pPr algn="ctr"/>
          <a:r>
            <a:rPr lang="es-MX" sz="1600">
              <a:latin typeface="Averta" panose="00000500000000000000" pitchFamily="50" charset="0"/>
              <a:cs typeface="Arial" panose="020B0604020202020204" pitchFamily="34" charset="0"/>
            </a:rPr>
            <a:t>Responsable de la Tesorería con fundamento en el artículo Primero del Acuerdo del Secretario de Administración y Finanzas por el que se delegan facultades al Titular de la Subsecretaría de Administración y Finanzas, publicado en el POE el 15 de julio de 2024</a:t>
          </a:r>
        </a:p>
      </xdr:txBody>
    </xdr:sp>
    <xdr:clientData/>
  </xdr:twoCellAnchor>
  <xdr:twoCellAnchor>
    <xdr:from>
      <xdr:col>3</xdr:col>
      <xdr:colOff>1804148</xdr:colOff>
      <xdr:row>86</xdr:row>
      <xdr:rowOff>0</xdr:rowOff>
    </xdr:from>
    <xdr:to>
      <xdr:col>4</xdr:col>
      <xdr:colOff>1098176</xdr:colOff>
      <xdr:row>86</xdr:row>
      <xdr:rowOff>0</xdr:rowOff>
    </xdr:to>
    <xdr:cxnSp macro="">
      <xdr:nvCxnSpPr>
        <xdr:cNvPr id="7" name="Conector recto 6">
          <a:extLst>
            <a:ext uri="{FF2B5EF4-FFF2-40B4-BE49-F238E27FC236}">
              <a16:creationId xmlns:a16="http://schemas.microsoft.com/office/drawing/2014/main" id="{99FB90D7-7FD6-4FAE-89A4-FE556CB82DCB}"/>
            </a:ext>
          </a:extLst>
        </xdr:cNvPr>
        <xdr:cNvCxnSpPr/>
      </xdr:nvCxnSpPr>
      <xdr:spPr>
        <a:xfrm>
          <a:off x="10533530" y="17548412"/>
          <a:ext cx="559173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320219</xdr:colOff>
      <xdr:row>48</xdr:row>
      <xdr:rowOff>200329</xdr:rowOff>
    </xdr:from>
    <xdr:to>
      <xdr:col>8</xdr:col>
      <xdr:colOff>76183</xdr:colOff>
      <xdr:row>56</xdr:row>
      <xdr:rowOff>190498</xdr:rowOff>
    </xdr:to>
    <xdr:grpSp>
      <xdr:nvGrpSpPr>
        <xdr:cNvPr id="2" name="Grupo 1">
          <a:extLst>
            <a:ext uri="{FF2B5EF4-FFF2-40B4-BE49-F238E27FC236}">
              <a16:creationId xmlns:a16="http://schemas.microsoft.com/office/drawing/2014/main" id="{60FF437D-3005-4DBA-9334-72285D93DFB9}"/>
            </a:ext>
          </a:extLst>
        </xdr:cNvPr>
        <xdr:cNvGrpSpPr/>
      </xdr:nvGrpSpPr>
      <xdr:grpSpPr>
        <a:xfrm>
          <a:off x="1082219" y="9366741"/>
          <a:ext cx="9561111" cy="1682257"/>
          <a:chOff x="912152" y="8581588"/>
          <a:chExt cx="8894501" cy="1548996"/>
        </a:xfrm>
      </xdr:grpSpPr>
      <xdr:sp macro="" textlink="">
        <xdr:nvSpPr>
          <xdr:cNvPr id="3" name="Texto 1">
            <a:extLst>
              <a:ext uri="{FF2B5EF4-FFF2-40B4-BE49-F238E27FC236}">
                <a16:creationId xmlns:a16="http://schemas.microsoft.com/office/drawing/2014/main" id="{2B3E2C87-9D57-4D61-8672-A251F5704D61}"/>
              </a:ext>
            </a:extLst>
          </xdr:cNvPr>
          <xdr:cNvSpPr txBox="1">
            <a:spLocks noChangeArrowheads="1"/>
          </xdr:cNvSpPr>
        </xdr:nvSpPr>
        <xdr:spPr bwMode="auto">
          <a:xfrm>
            <a:off x="6253362" y="8581588"/>
            <a:ext cx="3553291" cy="1548996"/>
          </a:xfrm>
          <a:prstGeom prst="rect">
            <a:avLst/>
          </a:prstGeom>
          <a:noFill/>
          <a:ln w="0">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22860" rIns="27432" bIns="0" anchor="b" upright="1"/>
          <a:lstStyle/>
          <a:p>
            <a:pPr algn="ctr" rtl="0">
              <a:defRPr sz="1000"/>
            </a:pPr>
            <a:endParaRPr lang="es-MX" sz="900" b="1" i="0" u="none" strike="noStrike" baseline="0">
              <a:solidFill>
                <a:srgbClr val="000000"/>
              </a:solidFill>
              <a:latin typeface="CG Omega"/>
            </a:endParaRPr>
          </a:p>
          <a:p>
            <a:pPr algn="ctr" rtl="0">
              <a:defRPr sz="1000"/>
            </a:pPr>
            <a:endParaRPr lang="es-MX" sz="900" b="1" i="0" u="none" strike="noStrike" baseline="0">
              <a:solidFill>
                <a:srgbClr val="000000"/>
              </a:solidFill>
              <a:latin typeface="CG Omega"/>
            </a:endParaRPr>
          </a:p>
          <a:p>
            <a:pPr algn="ctr" rtl="0">
              <a:defRPr sz="1000"/>
            </a:pPr>
            <a:r>
              <a:rPr lang="es-MX" sz="900" b="1" i="0" u="none" strike="noStrike" baseline="0">
                <a:solidFill>
                  <a:srgbClr val="000000"/>
                </a:solidFill>
                <a:latin typeface="CG Omega"/>
              </a:rPr>
              <a:t>_____________________________________________</a:t>
            </a:r>
          </a:p>
          <a:p>
            <a:pPr algn="ctr" rtl="0">
              <a:defRPr sz="1000"/>
            </a:pPr>
            <a:r>
              <a:rPr lang="es-MX" sz="900" b="1" i="0" u="none" strike="noStrike" baseline="0">
                <a:solidFill>
                  <a:srgbClr val="000000"/>
                </a:solidFill>
                <a:latin typeface="CG Omega"/>
              </a:rPr>
              <a:t>Luis Ángel Hernández García</a:t>
            </a:r>
          </a:p>
          <a:p>
            <a:pPr algn="ctr" rtl="0">
              <a:defRPr sz="1000"/>
            </a:pPr>
            <a:r>
              <a:rPr lang="es-MX" sz="900" b="1" i="0" u="none" strike="noStrike" baseline="0">
                <a:solidFill>
                  <a:srgbClr val="000000"/>
                </a:solidFill>
                <a:latin typeface="CG Omega"/>
              </a:rPr>
              <a:t>  Firma en calidad de responsable de la Tesorería de la Secretaría de Administración y Finanzas del Poder Ejecutivo del Estado de Campeche, en virtud de los acuerdos PRIMERO y CUARTO del ACUERDO DEL SECRETARIO DE ADMINISTRACIÓN Y FINANZAS POR EL QUE SE DELEGAN FACULTADES A LA PERSONA TITULAR DE LA SUBSECRETARÍA DE ADMINISTRACIÓN Y FINANZAS DEL ESTADO DE CAMPECHE, publicado en el Periódico Oficial del Estado el 15 de julio de 2024.</a:t>
            </a:r>
          </a:p>
          <a:p>
            <a:pPr algn="ctr" rtl="0">
              <a:defRPr sz="1000"/>
            </a:pPr>
            <a:endParaRPr lang="es-MX" sz="900" b="1" i="0" u="none" strike="noStrike" baseline="0">
              <a:solidFill>
                <a:srgbClr val="000000"/>
              </a:solidFill>
              <a:latin typeface="CG Omega"/>
            </a:endParaRPr>
          </a:p>
        </xdr:txBody>
      </xdr:sp>
      <xdr:sp macro="" textlink="">
        <xdr:nvSpPr>
          <xdr:cNvPr id="4" name="Texto 1">
            <a:extLst>
              <a:ext uri="{FF2B5EF4-FFF2-40B4-BE49-F238E27FC236}">
                <a16:creationId xmlns:a16="http://schemas.microsoft.com/office/drawing/2014/main" id="{71E00D12-9B79-40CD-B85A-6B2DA46C2FCA}"/>
              </a:ext>
            </a:extLst>
          </xdr:cNvPr>
          <xdr:cNvSpPr txBox="1">
            <a:spLocks noChangeArrowheads="1"/>
          </xdr:cNvSpPr>
        </xdr:nvSpPr>
        <xdr:spPr bwMode="auto">
          <a:xfrm>
            <a:off x="912152" y="8583497"/>
            <a:ext cx="3464501" cy="856954"/>
          </a:xfrm>
          <a:prstGeom prst="rect">
            <a:avLst/>
          </a:prstGeom>
          <a:noFill/>
          <a:ln w="0">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22860" rIns="27432" bIns="0" anchor="b" upright="1"/>
          <a:lstStyle/>
          <a:p>
            <a:pPr algn="ctr" rtl="0">
              <a:defRPr sz="1000"/>
            </a:pPr>
            <a:endParaRPr lang="es-MX" sz="900" b="1" i="0" u="none" strike="noStrike" baseline="0">
              <a:solidFill>
                <a:srgbClr val="000000"/>
              </a:solidFill>
              <a:latin typeface="CG Omega"/>
            </a:endParaRPr>
          </a:p>
          <a:p>
            <a:pPr algn="ctr" rtl="0">
              <a:defRPr sz="1000"/>
            </a:pPr>
            <a:endParaRPr lang="es-MX" sz="900" b="1" i="0" u="none" strike="noStrike" baseline="0">
              <a:solidFill>
                <a:srgbClr val="000000"/>
              </a:solidFill>
              <a:latin typeface="CG Omega"/>
            </a:endParaRPr>
          </a:p>
          <a:p>
            <a:pPr algn="ctr" rtl="0">
              <a:defRPr sz="1000"/>
            </a:pPr>
            <a:r>
              <a:rPr lang="es-MX" sz="900" b="1" i="0" u="none" strike="noStrike" baseline="0">
                <a:solidFill>
                  <a:srgbClr val="000000"/>
                </a:solidFill>
                <a:latin typeface="CG Omega"/>
              </a:rPr>
              <a:t>_____________________________________________</a:t>
            </a:r>
          </a:p>
          <a:p>
            <a:pPr algn="ctr" rtl="0">
              <a:defRPr sz="1000"/>
            </a:pPr>
            <a:r>
              <a:rPr lang="es-MX" sz="900" b="1" i="0" u="none" strike="noStrike" baseline="0">
                <a:solidFill>
                  <a:srgbClr val="000000"/>
                </a:solidFill>
                <a:latin typeface="CG Omega"/>
              </a:rPr>
              <a:t>Jezrael Isaac Larracilla Pérez</a:t>
            </a:r>
          </a:p>
          <a:p>
            <a:pPr algn="ctr" rtl="0">
              <a:defRPr sz="1000"/>
            </a:pPr>
            <a:r>
              <a:rPr lang="es-MX" sz="900" b="1" i="0" u="none" strike="noStrike" baseline="0">
                <a:solidFill>
                  <a:srgbClr val="000000"/>
                </a:solidFill>
                <a:latin typeface="CG Omega"/>
              </a:rPr>
              <a:t>Secretario de Administración y Finanzas del Poder Ejecutivo del Estado de Campeche</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945724</xdr:colOff>
      <xdr:row>24</xdr:row>
      <xdr:rowOff>190499</xdr:rowOff>
    </xdr:from>
    <xdr:to>
      <xdr:col>10</xdr:col>
      <xdr:colOff>0</xdr:colOff>
      <xdr:row>36</xdr:row>
      <xdr:rowOff>190496</xdr:rowOff>
    </xdr:to>
    <xdr:grpSp>
      <xdr:nvGrpSpPr>
        <xdr:cNvPr id="2" name="Grupo 1">
          <a:extLst>
            <a:ext uri="{FF2B5EF4-FFF2-40B4-BE49-F238E27FC236}">
              <a16:creationId xmlns:a16="http://schemas.microsoft.com/office/drawing/2014/main" id="{89146CBC-07DE-4016-B2C2-DDA5285D1652}"/>
            </a:ext>
          </a:extLst>
        </xdr:cNvPr>
        <xdr:cNvGrpSpPr/>
      </xdr:nvGrpSpPr>
      <xdr:grpSpPr>
        <a:xfrm>
          <a:off x="945724" y="4646082"/>
          <a:ext cx="9849276" cy="2285997"/>
          <a:chOff x="567614" y="8288648"/>
          <a:chExt cx="9549229" cy="1297484"/>
        </a:xfrm>
      </xdr:grpSpPr>
      <xdr:sp macro="" textlink="">
        <xdr:nvSpPr>
          <xdr:cNvPr id="3" name="Texto 1">
            <a:extLst>
              <a:ext uri="{FF2B5EF4-FFF2-40B4-BE49-F238E27FC236}">
                <a16:creationId xmlns:a16="http://schemas.microsoft.com/office/drawing/2014/main" id="{54A91B5E-F8D4-4E1B-9B40-D3BD8582FD35}"/>
              </a:ext>
            </a:extLst>
          </xdr:cNvPr>
          <xdr:cNvSpPr txBox="1">
            <a:spLocks noChangeArrowheads="1"/>
          </xdr:cNvSpPr>
        </xdr:nvSpPr>
        <xdr:spPr bwMode="auto">
          <a:xfrm>
            <a:off x="6563552" y="8585750"/>
            <a:ext cx="3553291" cy="1000382"/>
          </a:xfrm>
          <a:prstGeom prst="rect">
            <a:avLst/>
          </a:prstGeom>
          <a:noFill/>
          <a:ln w="0">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22860" rIns="27432" bIns="0" anchor="b" upright="1"/>
          <a:lstStyle/>
          <a:p>
            <a:pPr algn="ctr" rtl="0">
              <a:defRPr sz="1000"/>
            </a:pPr>
            <a:endParaRPr lang="es-MX" sz="900" b="1" i="0" u="none" strike="noStrike" baseline="0">
              <a:solidFill>
                <a:srgbClr val="000000"/>
              </a:solidFill>
              <a:latin typeface="CG Omega"/>
            </a:endParaRPr>
          </a:p>
          <a:p>
            <a:pPr algn="ctr" rtl="0">
              <a:defRPr sz="1000"/>
            </a:pPr>
            <a:endParaRPr lang="es-MX" sz="900" b="1" i="0" u="none" strike="noStrike" baseline="0">
              <a:solidFill>
                <a:srgbClr val="000000"/>
              </a:solidFill>
              <a:latin typeface="CG Omega"/>
            </a:endParaRPr>
          </a:p>
          <a:p>
            <a:pPr algn="ctr" rtl="0">
              <a:defRPr sz="1000"/>
            </a:pPr>
            <a:r>
              <a:rPr lang="es-MX" sz="900" b="1" i="0" u="none" strike="noStrike" baseline="0">
                <a:solidFill>
                  <a:srgbClr val="000000"/>
                </a:solidFill>
                <a:latin typeface="CG Omega"/>
              </a:rPr>
              <a:t>_____________________________________________</a:t>
            </a:r>
          </a:p>
          <a:p>
            <a:pPr algn="ctr" rtl="0">
              <a:defRPr sz="1000"/>
            </a:pPr>
            <a:r>
              <a:rPr lang="es-MX" sz="900" b="1" i="0" u="none" strike="noStrike" baseline="0">
                <a:solidFill>
                  <a:srgbClr val="000000"/>
                </a:solidFill>
                <a:latin typeface="CG Omega"/>
              </a:rPr>
              <a:t>Luis Ángel Hernández García</a:t>
            </a:r>
          </a:p>
          <a:p>
            <a:pPr algn="ctr" rtl="0">
              <a:defRPr sz="1000"/>
            </a:pPr>
            <a:r>
              <a:rPr lang="es-MX" sz="900" b="1" i="0" u="none" strike="noStrike" baseline="0">
                <a:solidFill>
                  <a:srgbClr val="000000"/>
                </a:solidFill>
                <a:latin typeface="CG Omega"/>
              </a:rPr>
              <a:t>  Firma en calidad de responsable de la Tesorería de la Secretaría de Administración y Finanzas del Poder Ejecutivo del Estado de Campeche, en virtud de los acuerdos PRIMERO y CUARTO del ACUERDO DEL SECRETARIO DE ADMINISTRACIÓN Y FINANZAS POR EL QUE SE DELEGAN FACULTADES A LA PERSONA TITULAR DE LA SUBSECRETARÍA DE ADMINISTRACIÓN Y FINANZAS DEL ESTADO DE CAMPECHE, publicado en el Periódico Oficial del Estado el 15 de julio de 2024.</a:t>
            </a:r>
          </a:p>
          <a:p>
            <a:pPr algn="ctr" rtl="0">
              <a:defRPr sz="1000"/>
            </a:pPr>
            <a:endParaRPr lang="es-MX" sz="900" b="1" i="0" u="none" strike="noStrike" baseline="0">
              <a:solidFill>
                <a:srgbClr val="000000"/>
              </a:solidFill>
              <a:latin typeface="CG Omega"/>
            </a:endParaRPr>
          </a:p>
        </xdr:txBody>
      </xdr:sp>
      <xdr:sp macro="" textlink="">
        <xdr:nvSpPr>
          <xdr:cNvPr id="4" name="Texto 1">
            <a:extLst>
              <a:ext uri="{FF2B5EF4-FFF2-40B4-BE49-F238E27FC236}">
                <a16:creationId xmlns:a16="http://schemas.microsoft.com/office/drawing/2014/main" id="{DF1F2AF8-8DC3-4A8E-BE5A-2C2A32AE038A}"/>
              </a:ext>
            </a:extLst>
          </xdr:cNvPr>
          <xdr:cNvSpPr txBox="1">
            <a:spLocks noChangeArrowheads="1"/>
          </xdr:cNvSpPr>
        </xdr:nvSpPr>
        <xdr:spPr bwMode="auto">
          <a:xfrm>
            <a:off x="567614" y="8288648"/>
            <a:ext cx="3464501" cy="839136"/>
          </a:xfrm>
          <a:prstGeom prst="rect">
            <a:avLst/>
          </a:prstGeom>
          <a:noFill/>
          <a:ln w="0">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22860" rIns="27432" bIns="0" anchor="b" upright="1"/>
          <a:lstStyle/>
          <a:p>
            <a:pPr algn="ctr" rtl="0">
              <a:defRPr sz="1000"/>
            </a:pPr>
            <a:endParaRPr lang="es-MX" sz="900" b="1" i="0" u="none" strike="noStrike" baseline="0">
              <a:solidFill>
                <a:srgbClr val="000000"/>
              </a:solidFill>
              <a:latin typeface="CG Omega"/>
            </a:endParaRPr>
          </a:p>
          <a:p>
            <a:pPr algn="ctr" rtl="0">
              <a:defRPr sz="1000"/>
            </a:pPr>
            <a:endParaRPr lang="es-MX" sz="900" b="1" i="0" u="none" strike="noStrike" baseline="0">
              <a:solidFill>
                <a:srgbClr val="000000"/>
              </a:solidFill>
              <a:latin typeface="CG Omega"/>
            </a:endParaRPr>
          </a:p>
          <a:p>
            <a:pPr algn="ctr" rtl="0">
              <a:defRPr sz="1000"/>
            </a:pPr>
            <a:r>
              <a:rPr lang="es-MX" sz="900" b="1" i="0" u="none" strike="noStrike" baseline="0">
                <a:solidFill>
                  <a:srgbClr val="000000"/>
                </a:solidFill>
                <a:latin typeface="CG Omega"/>
              </a:rPr>
              <a:t>_____________________________________________</a:t>
            </a:r>
          </a:p>
          <a:p>
            <a:pPr algn="ctr" rtl="0">
              <a:defRPr sz="1000"/>
            </a:pPr>
            <a:r>
              <a:rPr lang="es-MX" sz="900" b="1" i="0" u="none" strike="noStrike" baseline="0">
                <a:solidFill>
                  <a:srgbClr val="000000"/>
                </a:solidFill>
                <a:latin typeface="CG Omega"/>
              </a:rPr>
              <a:t>Jezrael Isaac Larracilla Pérez</a:t>
            </a:r>
          </a:p>
          <a:p>
            <a:pPr algn="ctr" rtl="0">
              <a:defRPr sz="1000"/>
            </a:pPr>
            <a:r>
              <a:rPr lang="es-MX" sz="900" b="1" i="0" u="none" strike="noStrike" baseline="0">
                <a:solidFill>
                  <a:srgbClr val="000000"/>
                </a:solidFill>
                <a:latin typeface="CG Omega"/>
              </a:rPr>
              <a:t>Secretario de Administración y Finanzas del Poder Ejecutivo del Estado de Campeche</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748393</xdr:colOff>
      <xdr:row>0</xdr:row>
      <xdr:rowOff>136070</xdr:rowOff>
    </xdr:from>
    <xdr:to>
      <xdr:col>0</xdr:col>
      <xdr:colOff>1233390</xdr:colOff>
      <xdr:row>4</xdr:row>
      <xdr:rowOff>147836</xdr:rowOff>
    </xdr:to>
    <xdr:pic>
      <xdr:nvPicPr>
        <xdr:cNvPr id="2" name="Imagen 1">
          <a:extLst>
            <a:ext uri="{FF2B5EF4-FFF2-40B4-BE49-F238E27FC236}">
              <a16:creationId xmlns:a16="http://schemas.microsoft.com/office/drawing/2014/main" id="{7009E4E5-A237-48A2-9B5F-7E9ED880A7F3}"/>
            </a:ext>
          </a:extLst>
        </xdr:cNvPr>
        <xdr:cNvPicPr>
          <a:picLocks noChangeAspect="1"/>
        </xdr:cNvPicPr>
      </xdr:nvPicPr>
      <xdr:blipFill>
        <a:blip xmlns:r="http://schemas.openxmlformats.org/officeDocument/2006/relationships" r:embed="rId1"/>
        <a:stretch>
          <a:fillRect/>
        </a:stretch>
      </xdr:blipFill>
      <xdr:spPr>
        <a:xfrm>
          <a:off x="748393" y="136070"/>
          <a:ext cx="484997" cy="773766"/>
        </a:xfrm>
        <a:prstGeom prst="rect">
          <a:avLst/>
        </a:prstGeom>
      </xdr:spPr>
    </xdr:pic>
    <xdr:clientData/>
  </xdr:twoCellAnchor>
  <xdr:twoCellAnchor editAs="oneCell">
    <xdr:from>
      <xdr:col>2</xdr:col>
      <xdr:colOff>1403004</xdr:colOff>
      <xdr:row>1</xdr:row>
      <xdr:rowOff>183321</xdr:rowOff>
    </xdr:from>
    <xdr:to>
      <xdr:col>3</xdr:col>
      <xdr:colOff>1042387</xdr:colOff>
      <xdr:row>4</xdr:row>
      <xdr:rowOff>73284</xdr:rowOff>
    </xdr:to>
    <xdr:pic>
      <xdr:nvPicPr>
        <xdr:cNvPr id="3" name="Imagen 2">
          <a:extLst>
            <a:ext uri="{FF2B5EF4-FFF2-40B4-BE49-F238E27FC236}">
              <a16:creationId xmlns:a16="http://schemas.microsoft.com/office/drawing/2014/main" id="{3B32B36D-7799-4C1D-A61F-3DA40F71B080}"/>
            </a:ext>
          </a:extLst>
        </xdr:cNvPr>
        <xdr:cNvPicPr>
          <a:picLocks noChangeAspect="1"/>
        </xdr:cNvPicPr>
      </xdr:nvPicPr>
      <xdr:blipFill>
        <a:blip xmlns:r="http://schemas.openxmlformats.org/officeDocument/2006/relationships" r:embed="rId2"/>
        <a:stretch>
          <a:fillRect/>
        </a:stretch>
      </xdr:blipFill>
      <xdr:spPr>
        <a:xfrm>
          <a:off x="11322611" y="373821"/>
          <a:ext cx="1353883" cy="461463"/>
        </a:xfrm>
        <a:prstGeom prst="rect">
          <a:avLst/>
        </a:prstGeom>
      </xdr:spPr>
    </xdr:pic>
    <xdr:clientData/>
  </xdr:twoCellAnchor>
  <xdr:twoCellAnchor>
    <xdr:from>
      <xdr:col>0</xdr:col>
      <xdr:colOff>80596</xdr:colOff>
      <xdr:row>77</xdr:row>
      <xdr:rowOff>124558</xdr:rowOff>
    </xdr:from>
    <xdr:to>
      <xdr:col>0</xdr:col>
      <xdr:colOff>5221941</xdr:colOff>
      <xdr:row>79</xdr:row>
      <xdr:rowOff>120313</xdr:rowOff>
    </xdr:to>
    <xdr:sp macro="" textlink="">
      <xdr:nvSpPr>
        <xdr:cNvPr id="4" name="CuadroTexto 3">
          <a:extLst>
            <a:ext uri="{FF2B5EF4-FFF2-40B4-BE49-F238E27FC236}">
              <a16:creationId xmlns:a16="http://schemas.microsoft.com/office/drawing/2014/main" id="{EFC83945-9086-48B2-A110-5E4D9533CB85}"/>
            </a:ext>
          </a:extLst>
        </xdr:cNvPr>
        <xdr:cNvSpPr txBox="1"/>
      </xdr:nvSpPr>
      <xdr:spPr>
        <a:xfrm>
          <a:off x="80596" y="14916323"/>
          <a:ext cx="5141345" cy="9370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MX" sz="1600">
            <a:latin typeface="Azo Sans" panose="02000000000000000000" pitchFamily="50" charset="0"/>
          </a:endParaRPr>
        </a:p>
        <a:p>
          <a:pPr algn="ctr"/>
          <a:r>
            <a:rPr lang="es-MX" sz="1400">
              <a:latin typeface="Averta" panose="00000500000000000000" pitchFamily="50" charset="0"/>
              <a:cs typeface="Arial" panose="020B0604020202020204" pitchFamily="34" charset="0"/>
            </a:rPr>
            <a:t>Jezrael</a:t>
          </a:r>
          <a:r>
            <a:rPr lang="es-MX" sz="1400" baseline="0">
              <a:latin typeface="Averta" panose="00000500000000000000" pitchFamily="50" charset="0"/>
              <a:cs typeface="Arial" panose="020B0604020202020204" pitchFamily="34" charset="0"/>
            </a:rPr>
            <a:t> Isaac Larracilla Pérez</a:t>
          </a:r>
          <a:endParaRPr lang="es-MX" sz="1400">
            <a:latin typeface="Averta" panose="00000500000000000000" pitchFamily="50" charset="0"/>
            <a:cs typeface="Arial" panose="020B0604020202020204" pitchFamily="34" charset="0"/>
          </a:endParaRPr>
        </a:p>
        <a:p>
          <a:pPr algn="ctr"/>
          <a:r>
            <a:rPr lang="es-MX" sz="1400" baseline="0">
              <a:latin typeface="Averta" panose="00000500000000000000" pitchFamily="50" charset="0"/>
              <a:cs typeface="Arial" panose="020B0604020202020204" pitchFamily="34" charset="0"/>
            </a:rPr>
            <a:t>Secretario de Administración y Finanzas </a:t>
          </a:r>
          <a:endParaRPr lang="es-MX" sz="1400">
            <a:latin typeface="Averta" panose="00000500000000000000" pitchFamily="50" charset="0"/>
            <a:cs typeface="Arial" panose="020B0604020202020204" pitchFamily="34" charset="0"/>
          </a:endParaRPr>
        </a:p>
      </xdr:txBody>
    </xdr:sp>
    <xdr:clientData/>
  </xdr:twoCellAnchor>
  <xdr:twoCellAnchor>
    <xdr:from>
      <xdr:col>0</xdr:col>
      <xdr:colOff>928881</xdr:colOff>
      <xdr:row>78</xdr:row>
      <xdr:rowOff>0</xdr:rowOff>
    </xdr:from>
    <xdr:to>
      <xdr:col>0</xdr:col>
      <xdr:colOff>4560794</xdr:colOff>
      <xdr:row>78</xdr:row>
      <xdr:rowOff>734</xdr:rowOff>
    </xdr:to>
    <xdr:cxnSp macro="">
      <xdr:nvCxnSpPr>
        <xdr:cNvPr id="5" name="Conector recto 4">
          <a:extLst>
            <a:ext uri="{FF2B5EF4-FFF2-40B4-BE49-F238E27FC236}">
              <a16:creationId xmlns:a16="http://schemas.microsoft.com/office/drawing/2014/main" id="{6C2E3FC1-8F03-40F1-BE45-4BA05119E53E}"/>
            </a:ext>
          </a:extLst>
        </xdr:cNvPr>
        <xdr:cNvCxnSpPr/>
      </xdr:nvCxnSpPr>
      <xdr:spPr>
        <a:xfrm flipV="1">
          <a:off x="928881" y="15587382"/>
          <a:ext cx="3631913" cy="73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6181165</xdr:colOff>
      <xdr:row>77</xdr:row>
      <xdr:rowOff>104803</xdr:rowOff>
    </xdr:from>
    <xdr:to>
      <xdr:col>3</xdr:col>
      <xdr:colOff>1238250</xdr:colOff>
      <xdr:row>79</xdr:row>
      <xdr:rowOff>1006927</xdr:rowOff>
    </xdr:to>
    <xdr:sp macro="" textlink="">
      <xdr:nvSpPr>
        <xdr:cNvPr id="6" name="CuadroTexto 5">
          <a:extLst>
            <a:ext uri="{FF2B5EF4-FFF2-40B4-BE49-F238E27FC236}">
              <a16:creationId xmlns:a16="http://schemas.microsoft.com/office/drawing/2014/main" id="{677C09AC-21F5-4C6F-9BB9-7AA581C66BEF}"/>
            </a:ext>
          </a:extLst>
        </xdr:cNvPr>
        <xdr:cNvSpPr txBox="1"/>
      </xdr:nvSpPr>
      <xdr:spPr>
        <a:xfrm>
          <a:off x="6181165" y="14759696"/>
          <a:ext cx="5139978" cy="18410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MX" sz="1800">
            <a:latin typeface="Azo Sans" panose="02000000000000000000" pitchFamily="50" charset="0"/>
          </a:endParaRPr>
        </a:p>
        <a:p>
          <a:pPr algn="ctr"/>
          <a:r>
            <a:rPr lang="es-MX" sz="1400">
              <a:latin typeface="Averta" panose="00000500000000000000" pitchFamily="50" charset="0"/>
              <a:cs typeface="Arial" panose="020B0604020202020204" pitchFamily="34" charset="0"/>
            </a:rPr>
            <a:t>Mtro. Luis Ángel Hernández García </a:t>
          </a:r>
        </a:p>
        <a:p>
          <a:pPr algn="ctr"/>
          <a:r>
            <a:rPr lang="es-MX" sz="1400">
              <a:latin typeface="Averta" panose="00000500000000000000" pitchFamily="50" charset="0"/>
              <a:cs typeface="Arial" panose="020B0604020202020204" pitchFamily="34" charset="0"/>
            </a:rPr>
            <a:t>Responsable de la Tesorería con fundamento en el artículo Primero del Acuerdo del Secretario de Administración y Finanzas por el que se delegan facultades al Titular de la Subsecretaría de Administración y Finanzas, publicado en el POE el 15 de julio de 2024</a:t>
          </a:r>
        </a:p>
      </xdr:txBody>
    </xdr:sp>
    <xdr:clientData/>
  </xdr:twoCellAnchor>
  <xdr:twoCellAnchor>
    <xdr:from>
      <xdr:col>0</xdr:col>
      <xdr:colOff>6517821</xdr:colOff>
      <xdr:row>77</xdr:row>
      <xdr:rowOff>176893</xdr:rowOff>
    </xdr:from>
    <xdr:to>
      <xdr:col>3</xdr:col>
      <xdr:colOff>1047748</xdr:colOff>
      <xdr:row>77</xdr:row>
      <xdr:rowOff>181005</xdr:rowOff>
    </xdr:to>
    <xdr:cxnSp macro="">
      <xdr:nvCxnSpPr>
        <xdr:cNvPr id="7" name="Conector recto 6">
          <a:extLst>
            <a:ext uri="{FF2B5EF4-FFF2-40B4-BE49-F238E27FC236}">
              <a16:creationId xmlns:a16="http://schemas.microsoft.com/office/drawing/2014/main" id="{3BBB4D07-34CF-49A0-8B55-B83D5751FDA9}"/>
            </a:ext>
          </a:extLst>
        </xdr:cNvPr>
        <xdr:cNvCxnSpPr/>
      </xdr:nvCxnSpPr>
      <xdr:spPr>
        <a:xfrm>
          <a:off x="6517821" y="15593786"/>
          <a:ext cx="4612820" cy="411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38100</xdr:colOff>
      <xdr:row>2</xdr:row>
      <xdr:rowOff>76200</xdr:rowOff>
    </xdr:from>
    <xdr:ext cx="517935" cy="810939"/>
    <xdr:pic>
      <xdr:nvPicPr>
        <xdr:cNvPr id="2" name="Imagen 1">
          <a:extLst>
            <a:ext uri="{FF2B5EF4-FFF2-40B4-BE49-F238E27FC236}">
              <a16:creationId xmlns:a16="http://schemas.microsoft.com/office/drawing/2014/main" id="{E9157B55-7780-40BB-AF7F-FAA0D8015BA8}"/>
            </a:ext>
          </a:extLst>
        </xdr:cNvPr>
        <xdr:cNvPicPr>
          <a:picLocks noChangeAspect="1"/>
        </xdr:cNvPicPr>
      </xdr:nvPicPr>
      <xdr:blipFill>
        <a:blip xmlns:r="http://schemas.openxmlformats.org/officeDocument/2006/relationships" r:embed="rId1"/>
        <a:stretch>
          <a:fillRect/>
        </a:stretch>
      </xdr:blipFill>
      <xdr:spPr>
        <a:xfrm>
          <a:off x="38100" y="276225"/>
          <a:ext cx="517935" cy="810939"/>
        </a:xfrm>
        <a:prstGeom prst="rect">
          <a:avLst/>
        </a:prstGeom>
      </xdr:spPr>
    </xdr:pic>
    <xdr:clientData/>
  </xdr:oneCellAnchor>
  <xdr:oneCellAnchor>
    <xdr:from>
      <xdr:col>17</xdr:col>
      <xdr:colOff>523875</xdr:colOff>
      <xdr:row>2</xdr:row>
      <xdr:rowOff>76200</xdr:rowOff>
    </xdr:from>
    <xdr:ext cx="1693333" cy="561041"/>
    <xdr:pic>
      <xdr:nvPicPr>
        <xdr:cNvPr id="3" name="Imagen 2">
          <a:extLst>
            <a:ext uri="{FF2B5EF4-FFF2-40B4-BE49-F238E27FC236}">
              <a16:creationId xmlns:a16="http://schemas.microsoft.com/office/drawing/2014/main" id="{21EE3214-950B-4C03-8598-0698719C593E}"/>
            </a:ext>
          </a:extLst>
        </xdr:cNvPr>
        <xdr:cNvPicPr>
          <a:picLocks noChangeAspect="1"/>
        </xdr:cNvPicPr>
      </xdr:nvPicPr>
      <xdr:blipFill>
        <a:blip xmlns:r="http://schemas.openxmlformats.org/officeDocument/2006/relationships" r:embed="rId2"/>
        <a:stretch>
          <a:fillRect/>
        </a:stretch>
      </xdr:blipFill>
      <xdr:spPr>
        <a:xfrm>
          <a:off x="9353550" y="276225"/>
          <a:ext cx="1693333" cy="56104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3</xdr:col>
      <xdr:colOff>549649</xdr:colOff>
      <xdr:row>0</xdr:row>
      <xdr:rowOff>224118</xdr:rowOff>
    </xdr:from>
    <xdr:to>
      <xdr:col>4</xdr:col>
      <xdr:colOff>302559</xdr:colOff>
      <xdr:row>1</xdr:row>
      <xdr:rowOff>1434353</xdr:rowOff>
    </xdr:to>
    <xdr:pic>
      <xdr:nvPicPr>
        <xdr:cNvPr id="2" name="Picture 1">
          <a:extLst>
            <a:ext uri="{FF2B5EF4-FFF2-40B4-BE49-F238E27FC236}">
              <a16:creationId xmlns:a16="http://schemas.microsoft.com/office/drawing/2014/main" id="{2945EF41-FA44-4926-93E9-CDC58E3A3218}"/>
            </a:ext>
          </a:extLst>
        </xdr:cNvPr>
        <xdr:cNvPicPr/>
      </xdr:nvPicPr>
      <xdr:blipFill>
        <a:blip xmlns:r="http://schemas.openxmlformats.org/officeDocument/2006/relationships" r:embed="rId1" cstate="print"/>
        <a:stretch>
          <a:fillRect/>
        </a:stretch>
      </xdr:blipFill>
      <xdr:spPr>
        <a:xfrm>
          <a:off x="2454649" y="224118"/>
          <a:ext cx="1772210" cy="1572185"/>
        </a:xfrm>
        <a:prstGeom prst="rect">
          <a:avLst/>
        </a:prstGeom>
      </xdr:spPr>
    </xdr:pic>
    <xdr:clientData/>
  </xdr:twoCellAnchor>
  <xdr:twoCellAnchor editAs="oneCell">
    <xdr:from>
      <xdr:col>9</xdr:col>
      <xdr:colOff>1008531</xdr:colOff>
      <xdr:row>1</xdr:row>
      <xdr:rowOff>16247</xdr:rowOff>
    </xdr:from>
    <xdr:to>
      <xdr:col>13</xdr:col>
      <xdr:colOff>56030</xdr:colOff>
      <xdr:row>1</xdr:row>
      <xdr:rowOff>1131793</xdr:rowOff>
    </xdr:to>
    <xdr:pic>
      <xdr:nvPicPr>
        <xdr:cNvPr id="3" name="Imagen" descr="Imagen">
          <a:extLst>
            <a:ext uri="{FF2B5EF4-FFF2-40B4-BE49-F238E27FC236}">
              <a16:creationId xmlns:a16="http://schemas.microsoft.com/office/drawing/2014/main" id="{B3952E9E-AFDC-4CDD-A443-3C244DFC09BF}"/>
            </a:ext>
          </a:extLst>
        </xdr:cNvPr>
        <xdr:cNvPicPr>
          <a:picLocks noChangeAspect="1"/>
        </xdr:cNvPicPr>
      </xdr:nvPicPr>
      <xdr:blipFill>
        <a:blip xmlns:r="http://schemas.openxmlformats.org/officeDocument/2006/relationships" r:embed="rId2">
          <a:extLst/>
        </a:blip>
        <a:stretch>
          <a:fillRect/>
        </a:stretch>
      </xdr:blipFill>
      <xdr:spPr>
        <a:xfrm>
          <a:off x="14353056" y="378197"/>
          <a:ext cx="2771774" cy="1115546"/>
        </a:xfrm>
        <a:prstGeom prst="rect">
          <a:avLst/>
        </a:prstGeom>
        <a:ln w="12700">
          <a:miter lim="400000"/>
        </a:ln>
      </xdr:spPr>
    </xdr:pic>
    <xdr:clientData/>
  </xdr:twoCellAnchor>
  <xdr:twoCellAnchor>
    <xdr:from>
      <xdr:col>2</xdr:col>
      <xdr:colOff>862853</xdr:colOff>
      <xdr:row>187</xdr:row>
      <xdr:rowOff>179294</xdr:rowOff>
    </xdr:from>
    <xdr:to>
      <xdr:col>6</xdr:col>
      <xdr:colOff>1155327</xdr:colOff>
      <xdr:row>192</xdr:row>
      <xdr:rowOff>122144</xdr:rowOff>
    </xdr:to>
    <xdr:sp macro="" textlink="">
      <xdr:nvSpPr>
        <xdr:cNvPr id="4" name="CuadroTexto 3">
          <a:extLst>
            <a:ext uri="{FF2B5EF4-FFF2-40B4-BE49-F238E27FC236}">
              <a16:creationId xmlns:a16="http://schemas.microsoft.com/office/drawing/2014/main" id="{556AB2F3-4F1D-4E88-8E96-8A611CEA482B}"/>
            </a:ext>
          </a:extLst>
        </xdr:cNvPr>
        <xdr:cNvSpPr txBox="1"/>
      </xdr:nvSpPr>
      <xdr:spPr>
        <a:xfrm>
          <a:off x="1091453" y="55424294"/>
          <a:ext cx="7864849" cy="895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__________________________________________________________________  </a:t>
          </a:r>
          <a:endParaRPr lang="es-MX" sz="1200" b="0" u="heavy" baseline="0">
            <a:latin typeface="Averta" panose="00000500000000000000" pitchFamily="2" charset="0"/>
          </a:endParaRPr>
        </a:p>
        <a:p>
          <a:pPr algn="ctr"/>
          <a:r>
            <a:rPr lang="es-MX" sz="2000" b="0">
              <a:solidFill>
                <a:schemeClr val="dk1"/>
              </a:solidFill>
              <a:effectLst/>
              <a:latin typeface="Arial" panose="020B0604020202020204" pitchFamily="34" charset="0"/>
              <a:ea typeface="+mn-ea"/>
              <a:cs typeface="Arial" panose="020B0604020202020204" pitchFamily="34" charset="0"/>
            </a:rPr>
            <a:t>Jezrael</a:t>
          </a:r>
          <a:r>
            <a:rPr lang="es-MX" sz="2000" b="0" baseline="0">
              <a:solidFill>
                <a:schemeClr val="dk1"/>
              </a:solidFill>
              <a:effectLst/>
              <a:latin typeface="Arial" panose="020B0604020202020204" pitchFamily="34" charset="0"/>
              <a:ea typeface="+mn-ea"/>
              <a:cs typeface="Arial" panose="020B0604020202020204" pitchFamily="34" charset="0"/>
            </a:rPr>
            <a:t> Isaac Larracilla Pérez</a:t>
          </a:r>
          <a:br>
            <a:rPr lang="es-MX" sz="2000" b="0" baseline="0">
              <a:solidFill>
                <a:schemeClr val="dk1"/>
              </a:solidFill>
              <a:effectLst/>
              <a:latin typeface="Arial" panose="020B0604020202020204" pitchFamily="34" charset="0"/>
              <a:ea typeface="+mn-ea"/>
              <a:cs typeface="Arial" panose="020B0604020202020204" pitchFamily="34" charset="0"/>
            </a:rPr>
          </a:br>
          <a:r>
            <a:rPr lang="es-MX" sz="2000" b="0">
              <a:solidFill>
                <a:schemeClr val="dk1"/>
              </a:solidFill>
              <a:effectLst/>
              <a:latin typeface="Arial" panose="020B0604020202020204" pitchFamily="34" charset="0"/>
              <a:ea typeface="+mn-ea"/>
              <a:cs typeface="Arial" panose="020B0604020202020204" pitchFamily="34" charset="0"/>
            </a:rPr>
            <a:t>Secretario</a:t>
          </a:r>
          <a:r>
            <a:rPr lang="es-MX" sz="2000" b="0" baseline="0">
              <a:solidFill>
                <a:schemeClr val="dk1"/>
              </a:solidFill>
              <a:effectLst/>
              <a:latin typeface="Arial" panose="020B0604020202020204" pitchFamily="34" charset="0"/>
              <a:ea typeface="+mn-ea"/>
              <a:cs typeface="Arial" panose="020B0604020202020204" pitchFamily="34" charset="0"/>
            </a:rPr>
            <a:t> de Administración y Finanzas</a:t>
          </a:r>
          <a:endParaRPr lang="es-MX" sz="2000" b="0">
            <a:latin typeface="Arial" panose="020B0604020202020204" pitchFamily="34" charset="0"/>
            <a:cs typeface="Arial" panose="020B0604020202020204" pitchFamily="34" charset="0"/>
          </a:endParaRPr>
        </a:p>
      </xdr:txBody>
    </xdr:sp>
    <xdr:clientData/>
  </xdr:twoCellAnchor>
  <xdr:twoCellAnchor>
    <xdr:from>
      <xdr:col>7</xdr:col>
      <xdr:colOff>1490382</xdr:colOff>
      <xdr:row>186</xdr:row>
      <xdr:rowOff>123263</xdr:rowOff>
    </xdr:from>
    <xdr:to>
      <xdr:col>14</xdr:col>
      <xdr:colOff>135031</xdr:colOff>
      <xdr:row>193</xdr:row>
      <xdr:rowOff>109656</xdr:rowOff>
    </xdr:to>
    <xdr:sp macro="" textlink="">
      <xdr:nvSpPr>
        <xdr:cNvPr id="5" name="CuadroTexto 4">
          <a:extLst>
            <a:ext uri="{FF2B5EF4-FFF2-40B4-BE49-F238E27FC236}">
              <a16:creationId xmlns:a16="http://schemas.microsoft.com/office/drawing/2014/main" id="{4CC7CB48-33F7-45DA-AE87-4709A5CF5CB3}"/>
            </a:ext>
          </a:extLst>
        </xdr:cNvPr>
        <xdr:cNvSpPr txBox="1"/>
      </xdr:nvSpPr>
      <xdr:spPr>
        <a:xfrm>
          <a:off x="11186832" y="55177763"/>
          <a:ext cx="6121774" cy="1319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__________________________________________________________________________________________</a:t>
          </a:r>
        </a:p>
        <a:p>
          <a:pPr algn="ctr"/>
          <a:r>
            <a:rPr lang="es-MX" sz="2000" b="0">
              <a:latin typeface="Arial" panose="020B0604020202020204" pitchFamily="34" charset="0"/>
              <a:cs typeface="Arial" panose="020B0604020202020204" pitchFamily="34" charset="0"/>
            </a:rPr>
            <a:t>C.P. Alicia de Fátima Crisanty Villarino</a:t>
          </a:r>
          <a:endParaRPr lang="es-MX" sz="2000" b="1" baseline="0">
            <a:latin typeface="Arial" panose="020B0604020202020204" pitchFamily="34" charset="0"/>
            <a:cs typeface="Arial" panose="020B0604020202020204" pitchFamily="34" charset="0"/>
          </a:endParaRPr>
        </a:p>
        <a:p>
          <a:pPr algn="ctr"/>
          <a:r>
            <a:rPr lang="es-MX" sz="2000" b="0" baseline="0">
              <a:latin typeface="Arial" panose="020B0604020202020204" pitchFamily="34" charset="0"/>
              <a:cs typeface="Arial" panose="020B0604020202020204" pitchFamily="34" charset="0"/>
            </a:rPr>
            <a:t>Subsecretaria de Programación y Presupuesto</a:t>
          </a:r>
          <a:endParaRPr lang="es-MX" sz="2000" b="0">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629563</xdr:colOff>
      <xdr:row>2</xdr:row>
      <xdr:rowOff>54450</xdr:rowOff>
    </xdr:from>
    <xdr:to>
      <xdr:col>3</xdr:col>
      <xdr:colOff>394241</xdr:colOff>
      <xdr:row>3</xdr:row>
      <xdr:rowOff>1609571</xdr:rowOff>
    </xdr:to>
    <xdr:pic>
      <xdr:nvPicPr>
        <xdr:cNvPr id="2" name="Picture 2">
          <a:extLst>
            <a:ext uri="{FF2B5EF4-FFF2-40B4-BE49-F238E27FC236}">
              <a16:creationId xmlns:a16="http://schemas.microsoft.com/office/drawing/2014/main" id="{A6368FC7-2EB7-4936-8E79-DB93DC45DEA4}"/>
            </a:ext>
          </a:extLst>
        </xdr:cNvPr>
        <xdr:cNvPicPr/>
      </xdr:nvPicPr>
      <xdr:blipFill>
        <a:blip xmlns:r="http://schemas.openxmlformats.org/officeDocument/2006/relationships" r:embed="rId1" cstate="print"/>
        <a:stretch>
          <a:fillRect/>
        </a:stretch>
      </xdr:blipFill>
      <xdr:spPr>
        <a:xfrm>
          <a:off x="2201188" y="83025"/>
          <a:ext cx="1964953" cy="1840871"/>
        </a:xfrm>
        <a:prstGeom prst="rect">
          <a:avLst/>
        </a:prstGeom>
      </xdr:spPr>
    </xdr:pic>
    <xdr:clientData/>
  </xdr:twoCellAnchor>
  <xdr:twoCellAnchor editAs="oneCell">
    <xdr:from>
      <xdr:col>9</xdr:col>
      <xdr:colOff>1087990</xdr:colOff>
      <xdr:row>3</xdr:row>
      <xdr:rowOff>209855</xdr:rowOff>
    </xdr:from>
    <xdr:to>
      <xdr:col>14</xdr:col>
      <xdr:colOff>463514</xdr:colOff>
      <xdr:row>3</xdr:row>
      <xdr:rowOff>1479176</xdr:rowOff>
    </xdr:to>
    <xdr:pic>
      <xdr:nvPicPr>
        <xdr:cNvPr id="3" name="Imagen" descr="Imagen">
          <a:extLst>
            <a:ext uri="{FF2B5EF4-FFF2-40B4-BE49-F238E27FC236}">
              <a16:creationId xmlns:a16="http://schemas.microsoft.com/office/drawing/2014/main" id="{BEC464CC-7C82-47F1-80A1-9C1E1A79E179}"/>
            </a:ext>
          </a:extLst>
        </xdr:cNvPr>
        <xdr:cNvPicPr>
          <a:picLocks noChangeAspect="1"/>
        </xdr:cNvPicPr>
      </xdr:nvPicPr>
      <xdr:blipFill>
        <a:blip xmlns:r="http://schemas.openxmlformats.org/officeDocument/2006/relationships" r:embed="rId2">
          <a:extLst/>
        </a:blip>
        <a:stretch>
          <a:fillRect/>
        </a:stretch>
      </xdr:blipFill>
      <xdr:spPr>
        <a:xfrm>
          <a:off x="13889590" y="524180"/>
          <a:ext cx="3395074" cy="1269321"/>
        </a:xfrm>
        <a:prstGeom prst="rect">
          <a:avLst/>
        </a:prstGeom>
        <a:ln w="12700">
          <a:miter lim="400000"/>
        </a:ln>
      </xdr:spPr>
    </xdr:pic>
    <xdr:clientData/>
  </xdr:twoCellAnchor>
  <xdr:twoCellAnchor>
    <xdr:from>
      <xdr:col>1</xdr:col>
      <xdr:colOff>896470</xdr:colOff>
      <xdr:row>93</xdr:row>
      <xdr:rowOff>22412</xdr:rowOff>
    </xdr:from>
    <xdr:to>
      <xdr:col>6</xdr:col>
      <xdr:colOff>1760444</xdr:colOff>
      <xdr:row>97</xdr:row>
      <xdr:rowOff>155762</xdr:rowOff>
    </xdr:to>
    <xdr:sp macro="" textlink="">
      <xdr:nvSpPr>
        <xdr:cNvPr id="4" name="CuadroTexto 3">
          <a:extLst>
            <a:ext uri="{FF2B5EF4-FFF2-40B4-BE49-F238E27FC236}">
              <a16:creationId xmlns:a16="http://schemas.microsoft.com/office/drawing/2014/main" id="{DBA0BEB1-1FA3-4413-B1E1-11B4F7CDE7E6}"/>
            </a:ext>
          </a:extLst>
        </xdr:cNvPr>
        <xdr:cNvSpPr txBox="1"/>
      </xdr:nvSpPr>
      <xdr:spPr>
        <a:xfrm>
          <a:off x="934570" y="26092337"/>
          <a:ext cx="7874374" cy="895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__________________________________________________________________  </a:t>
          </a:r>
          <a:endParaRPr lang="es-MX" sz="1200" b="0" u="heavy" baseline="0">
            <a:latin typeface="Averta" panose="00000500000000000000" pitchFamily="2" charset="0"/>
          </a:endParaRPr>
        </a:p>
        <a:p>
          <a:pPr algn="ctr"/>
          <a:r>
            <a:rPr lang="es-MX" sz="1900" b="0">
              <a:solidFill>
                <a:schemeClr val="dk1"/>
              </a:solidFill>
              <a:effectLst/>
              <a:latin typeface="Arial" panose="020B0604020202020204" pitchFamily="34" charset="0"/>
              <a:ea typeface="+mn-ea"/>
              <a:cs typeface="Arial" panose="020B0604020202020204" pitchFamily="34" charset="0"/>
            </a:rPr>
            <a:t>Jezrael</a:t>
          </a:r>
          <a:r>
            <a:rPr lang="es-MX" sz="1900" b="0" baseline="0">
              <a:solidFill>
                <a:schemeClr val="dk1"/>
              </a:solidFill>
              <a:effectLst/>
              <a:latin typeface="Arial" panose="020B0604020202020204" pitchFamily="34" charset="0"/>
              <a:ea typeface="+mn-ea"/>
              <a:cs typeface="Arial" panose="020B0604020202020204" pitchFamily="34" charset="0"/>
            </a:rPr>
            <a:t> Isaac Larracilla Pérez</a:t>
          </a:r>
          <a:br>
            <a:rPr lang="es-MX" sz="1900" b="0" baseline="0">
              <a:solidFill>
                <a:schemeClr val="dk1"/>
              </a:solidFill>
              <a:effectLst/>
              <a:latin typeface="Arial" panose="020B0604020202020204" pitchFamily="34" charset="0"/>
              <a:ea typeface="+mn-ea"/>
              <a:cs typeface="Arial" panose="020B0604020202020204" pitchFamily="34" charset="0"/>
            </a:rPr>
          </a:br>
          <a:r>
            <a:rPr lang="es-MX" sz="1900" b="0">
              <a:solidFill>
                <a:schemeClr val="dk1"/>
              </a:solidFill>
              <a:effectLst/>
              <a:latin typeface="Arial" panose="020B0604020202020204" pitchFamily="34" charset="0"/>
              <a:ea typeface="+mn-ea"/>
              <a:cs typeface="Arial" panose="020B0604020202020204" pitchFamily="34" charset="0"/>
            </a:rPr>
            <a:t>Secretario</a:t>
          </a:r>
          <a:r>
            <a:rPr lang="es-MX" sz="1900" b="0" baseline="0">
              <a:solidFill>
                <a:schemeClr val="dk1"/>
              </a:solidFill>
              <a:effectLst/>
              <a:latin typeface="Arial" panose="020B0604020202020204" pitchFamily="34" charset="0"/>
              <a:ea typeface="+mn-ea"/>
              <a:cs typeface="Arial" panose="020B0604020202020204" pitchFamily="34" charset="0"/>
            </a:rPr>
            <a:t> de Administración y Finanzas</a:t>
          </a:r>
          <a:endParaRPr lang="es-MX" sz="1900" b="0">
            <a:latin typeface="Arial" panose="020B0604020202020204" pitchFamily="34" charset="0"/>
            <a:cs typeface="Arial" panose="020B0604020202020204" pitchFamily="34" charset="0"/>
          </a:endParaRPr>
        </a:p>
      </xdr:txBody>
    </xdr:sp>
    <xdr:clientData/>
  </xdr:twoCellAnchor>
  <xdr:twoCellAnchor>
    <xdr:from>
      <xdr:col>7</xdr:col>
      <xdr:colOff>1725707</xdr:colOff>
      <xdr:row>92</xdr:row>
      <xdr:rowOff>33618</xdr:rowOff>
    </xdr:from>
    <xdr:to>
      <xdr:col>13</xdr:col>
      <xdr:colOff>562</xdr:colOff>
      <xdr:row>99</xdr:row>
      <xdr:rowOff>20011</xdr:rowOff>
    </xdr:to>
    <xdr:sp macro="" textlink="">
      <xdr:nvSpPr>
        <xdr:cNvPr id="5" name="CuadroTexto 4">
          <a:extLst>
            <a:ext uri="{FF2B5EF4-FFF2-40B4-BE49-F238E27FC236}">
              <a16:creationId xmlns:a16="http://schemas.microsoft.com/office/drawing/2014/main" id="{1351DCD8-C398-4E2C-8DB3-A3F2F59B129F}"/>
            </a:ext>
          </a:extLst>
        </xdr:cNvPr>
        <xdr:cNvSpPr txBox="1"/>
      </xdr:nvSpPr>
      <xdr:spPr>
        <a:xfrm>
          <a:off x="10783982" y="25913043"/>
          <a:ext cx="6009155" cy="1319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______________________________________________________________________________________</a:t>
          </a:r>
        </a:p>
        <a:p>
          <a:pPr algn="ctr"/>
          <a:r>
            <a:rPr lang="es-MX" sz="1900" b="0">
              <a:latin typeface="Arial" panose="020B0604020202020204" pitchFamily="34" charset="0"/>
              <a:cs typeface="Arial" panose="020B0604020202020204" pitchFamily="34" charset="0"/>
            </a:rPr>
            <a:t>C.P. Alicia de Fátima Crisanty Villarino</a:t>
          </a:r>
          <a:endParaRPr lang="es-MX" sz="1900" b="1" baseline="0">
            <a:latin typeface="Arial" panose="020B0604020202020204" pitchFamily="34" charset="0"/>
            <a:cs typeface="Arial" panose="020B0604020202020204" pitchFamily="34" charset="0"/>
          </a:endParaRPr>
        </a:p>
        <a:p>
          <a:pPr algn="ctr"/>
          <a:r>
            <a:rPr lang="es-MX" sz="1900" b="0" baseline="0">
              <a:latin typeface="Arial" panose="020B0604020202020204" pitchFamily="34" charset="0"/>
              <a:cs typeface="Arial" panose="020B0604020202020204" pitchFamily="34" charset="0"/>
            </a:rPr>
            <a:t>Subsecretaria de Programación y Presupuesto</a:t>
          </a:r>
          <a:endParaRPr lang="es-MX" sz="1900" b="0">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2304101</xdr:colOff>
      <xdr:row>3</xdr:row>
      <xdr:rowOff>126713</xdr:rowOff>
    </xdr:from>
    <xdr:to>
      <xdr:col>4</xdr:col>
      <xdr:colOff>78440</xdr:colOff>
      <xdr:row>3</xdr:row>
      <xdr:rowOff>1311090</xdr:rowOff>
    </xdr:to>
    <xdr:pic>
      <xdr:nvPicPr>
        <xdr:cNvPr id="2" name="Picture 2">
          <a:extLst>
            <a:ext uri="{FF2B5EF4-FFF2-40B4-BE49-F238E27FC236}">
              <a16:creationId xmlns:a16="http://schemas.microsoft.com/office/drawing/2014/main" id="{BF0CB43E-20BD-4E83-9768-AD0A451C4092}"/>
            </a:ext>
          </a:extLst>
        </xdr:cNvPr>
        <xdr:cNvPicPr/>
      </xdr:nvPicPr>
      <xdr:blipFill>
        <a:blip xmlns:r="http://schemas.openxmlformats.org/officeDocument/2006/relationships" r:embed="rId1" cstate="print"/>
        <a:stretch>
          <a:fillRect/>
        </a:stretch>
      </xdr:blipFill>
      <xdr:spPr>
        <a:xfrm>
          <a:off x="2608901" y="507713"/>
          <a:ext cx="1489089" cy="1184377"/>
        </a:xfrm>
        <a:prstGeom prst="rect">
          <a:avLst/>
        </a:prstGeom>
      </xdr:spPr>
    </xdr:pic>
    <xdr:clientData/>
  </xdr:twoCellAnchor>
  <xdr:twoCellAnchor editAs="oneCell">
    <xdr:from>
      <xdr:col>9</xdr:col>
      <xdr:colOff>1210236</xdr:colOff>
      <xdr:row>3</xdr:row>
      <xdr:rowOff>33616</xdr:rowOff>
    </xdr:from>
    <xdr:to>
      <xdr:col>14</xdr:col>
      <xdr:colOff>44826</xdr:colOff>
      <xdr:row>3</xdr:row>
      <xdr:rowOff>1075763</xdr:rowOff>
    </xdr:to>
    <xdr:pic>
      <xdr:nvPicPr>
        <xdr:cNvPr id="3" name="Imagen" descr="Imagen">
          <a:extLst>
            <a:ext uri="{FF2B5EF4-FFF2-40B4-BE49-F238E27FC236}">
              <a16:creationId xmlns:a16="http://schemas.microsoft.com/office/drawing/2014/main" id="{8E62586F-B3A6-426B-BE65-0068899FCB4D}"/>
            </a:ext>
          </a:extLst>
        </xdr:cNvPr>
        <xdr:cNvPicPr>
          <a:picLocks noChangeAspect="1"/>
        </xdr:cNvPicPr>
      </xdr:nvPicPr>
      <xdr:blipFill>
        <a:blip xmlns:r="http://schemas.openxmlformats.org/officeDocument/2006/relationships" r:embed="rId2">
          <a:extLst/>
        </a:blip>
        <a:stretch>
          <a:fillRect/>
        </a:stretch>
      </xdr:blipFill>
      <xdr:spPr>
        <a:xfrm>
          <a:off x="13554636" y="414616"/>
          <a:ext cx="2644590" cy="1042147"/>
        </a:xfrm>
        <a:prstGeom prst="rect">
          <a:avLst/>
        </a:prstGeom>
        <a:ln w="12700">
          <a:miter lim="400000"/>
        </a:ln>
      </xdr:spPr>
    </xdr:pic>
    <xdr:clientData/>
  </xdr:twoCellAnchor>
  <xdr:twoCellAnchor>
    <xdr:from>
      <xdr:col>2</xdr:col>
      <xdr:colOff>571500</xdr:colOff>
      <xdr:row>112</xdr:row>
      <xdr:rowOff>44823</xdr:rowOff>
    </xdr:from>
    <xdr:to>
      <xdr:col>7</xdr:col>
      <xdr:colOff>68356</xdr:colOff>
      <xdr:row>116</xdr:row>
      <xdr:rowOff>178173</xdr:rowOff>
    </xdr:to>
    <xdr:sp macro="" textlink="">
      <xdr:nvSpPr>
        <xdr:cNvPr id="4" name="CuadroTexto 3">
          <a:extLst>
            <a:ext uri="{FF2B5EF4-FFF2-40B4-BE49-F238E27FC236}">
              <a16:creationId xmlns:a16="http://schemas.microsoft.com/office/drawing/2014/main" id="{20D17280-3EDF-44A6-9561-C74592E91B32}"/>
            </a:ext>
          </a:extLst>
        </xdr:cNvPr>
        <xdr:cNvSpPr txBox="1"/>
      </xdr:nvSpPr>
      <xdr:spPr>
        <a:xfrm>
          <a:off x="876300" y="30362898"/>
          <a:ext cx="7850281" cy="895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_________________________________________________________________  </a:t>
          </a:r>
          <a:endParaRPr lang="es-MX" sz="1200" b="0" u="heavy" baseline="0">
            <a:latin typeface="Averta" panose="00000500000000000000" pitchFamily="2" charset="0"/>
          </a:endParaRPr>
        </a:p>
        <a:p>
          <a:pPr algn="ctr"/>
          <a:r>
            <a:rPr lang="es-MX" sz="1800" b="0">
              <a:solidFill>
                <a:schemeClr val="dk1"/>
              </a:solidFill>
              <a:effectLst/>
              <a:latin typeface="Arial" panose="020B0604020202020204" pitchFamily="34" charset="0"/>
              <a:ea typeface="+mn-ea"/>
              <a:cs typeface="Arial" panose="020B0604020202020204" pitchFamily="34" charset="0"/>
            </a:rPr>
            <a:t>Jezrael</a:t>
          </a:r>
          <a:r>
            <a:rPr lang="es-MX" sz="1800" b="0" baseline="0">
              <a:solidFill>
                <a:schemeClr val="dk1"/>
              </a:solidFill>
              <a:effectLst/>
              <a:latin typeface="Arial" panose="020B0604020202020204" pitchFamily="34" charset="0"/>
              <a:ea typeface="+mn-ea"/>
              <a:cs typeface="Arial" panose="020B0604020202020204" pitchFamily="34" charset="0"/>
            </a:rPr>
            <a:t> Isaac Larracilla Pérez</a:t>
          </a:r>
          <a:br>
            <a:rPr lang="es-MX" sz="1800" b="0" baseline="0">
              <a:solidFill>
                <a:schemeClr val="dk1"/>
              </a:solidFill>
              <a:effectLst/>
              <a:latin typeface="Arial" panose="020B0604020202020204" pitchFamily="34" charset="0"/>
              <a:ea typeface="+mn-ea"/>
              <a:cs typeface="Arial" panose="020B0604020202020204" pitchFamily="34" charset="0"/>
            </a:rPr>
          </a:br>
          <a:r>
            <a:rPr lang="es-MX" sz="1800" b="0">
              <a:solidFill>
                <a:schemeClr val="dk1"/>
              </a:solidFill>
              <a:effectLst/>
              <a:latin typeface="Arial" panose="020B0604020202020204" pitchFamily="34" charset="0"/>
              <a:ea typeface="+mn-ea"/>
              <a:cs typeface="Arial" panose="020B0604020202020204" pitchFamily="34" charset="0"/>
            </a:rPr>
            <a:t>Secretario</a:t>
          </a:r>
          <a:r>
            <a:rPr lang="es-MX" sz="1800" b="0" baseline="0">
              <a:solidFill>
                <a:schemeClr val="dk1"/>
              </a:solidFill>
              <a:effectLst/>
              <a:latin typeface="Arial" panose="020B0604020202020204" pitchFamily="34" charset="0"/>
              <a:ea typeface="+mn-ea"/>
              <a:cs typeface="Arial" panose="020B0604020202020204" pitchFamily="34" charset="0"/>
            </a:rPr>
            <a:t> de Administración y Finanzas</a:t>
          </a:r>
          <a:endParaRPr lang="es-MX" sz="1800" b="0">
            <a:latin typeface="Arial" panose="020B0604020202020204" pitchFamily="34" charset="0"/>
            <a:cs typeface="Arial" panose="020B0604020202020204" pitchFamily="34" charset="0"/>
          </a:endParaRPr>
        </a:p>
      </xdr:txBody>
    </xdr:sp>
    <xdr:clientData/>
  </xdr:twoCellAnchor>
  <xdr:twoCellAnchor>
    <xdr:from>
      <xdr:col>8</xdr:col>
      <xdr:colOff>156882</xdr:colOff>
      <xdr:row>111</xdr:row>
      <xdr:rowOff>67235</xdr:rowOff>
    </xdr:from>
    <xdr:to>
      <xdr:col>14</xdr:col>
      <xdr:colOff>437590</xdr:colOff>
      <xdr:row>118</xdr:row>
      <xdr:rowOff>53628</xdr:rowOff>
    </xdr:to>
    <xdr:sp macro="" textlink="">
      <xdr:nvSpPr>
        <xdr:cNvPr id="5" name="CuadroTexto 4">
          <a:extLst>
            <a:ext uri="{FF2B5EF4-FFF2-40B4-BE49-F238E27FC236}">
              <a16:creationId xmlns:a16="http://schemas.microsoft.com/office/drawing/2014/main" id="{DA2F60BD-ED3E-4F9E-993E-3C6DBA908107}"/>
            </a:ext>
          </a:extLst>
        </xdr:cNvPr>
        <xdr:cNvSpPr txBox="1"/>
      </xdr:nvSpPr>
      <xdr:spPr>
        <a:xfrm>
          <a:off x="10586757" y="30194810"/>
          <a:ext cx="6005233" cy="1319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________________________________________________________________________________________</a:t>
          </a:r>
        </a:p>
        <a:p>
          <a:pPr algn="ctr"/>
          <a:r>
            <a:rPr lang="es-MX" sz="1800" b="0">
              <a:latin typeface="Arial" panose="020B0604020202020204" pitchFamily="34" charset="0"/>
              <a:cs typeface="Arial" panose="020B0604020202020204" pitchFamily="34" charset="0"/>
            </a:rPr>
            <a:t>C.P. Alicia de Fátima Crisanty Villarino</a:t>
          </a:r>
          <a:endParaRPr lang="es-MX" sz="1800" b="1" baseline="0">
            <a:latin typeface="Arial" panose="020B0604020202020204" pitchFamily="34" charset="0"/>
            <a:cs typeface="Arial" panose="020B0604020202020204" pitchFamily="34" charset="0"/>
          </a:endParaRPr>
        </a:p>
        <a:p>
          <a:pPr algn="ctr"/>
          <a:r>
            <a:rPr lang="es-MX" sz="1800" b="0" baseline="0">
              <a:latin typeface="Arial" panose="020B0604020202020204" pitchFamily="34" charset="0"/>
              <a:cs typeface="Arial" panose="020B0604020202020204" pitchFamily="34" charset="0"/>
            </a:rPr>
            <a:t>Subsecretaria de Programación y Presupuesto</a:t>
          </a:r>
          <a:endParaRPr lang="es-MX" sz="1800" b="0">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1666875</xdr:colOff>
      <xdr:row>2</xdr:row>
      <xdr:rowOff>147527</xdr:rowOff>
    </xdr:from>
    <xdr:to>
      <xdr:col>1</xdr:col>
      <xdr:colOff>3643312</xdr:colOff>
      <xdr:row>7</xdr:row>
      <xdr:rowOff>333375</xdr:rowOff>
    </xdr:to>
    <xdr:pic>
      <xdr:nvPicPr>
        <xdr:cNvPr id="2" name="Picture 1">
          <a:extLst>
            <a:ext uri="{FF2B5EF4-FFF2-40B4-BE49-F238E27FC236}">
              <a16:creationId xmlns:a16="http://schemas.microsoft.com/office/drawing/2014/main" id="{BF3848D8-F95C-4337-AC30-30D6F23C1A5C}"/>
            </a:ext>
          </a:extLst>
        </xdr:cNvPr>
        <xdr:cNvPicPr/>
      </xdr:nvPicPr>
      <xdr:blipFill rotWithShape="1">
        <a:blip xmlns:r="http://schemas.openxmlformats.org/officeDocument/2006/relationships" r:embed="rId1" cstate="print"/>
        <a:srcRect l="5036" r="28057"/>
        <a:stretch/>
      </xdr:blipFill>
      <xdr:spPr>
        <a:xfrm>
          <a:off x="2981325" y="871427"/>
          <a:ext cx="1976437" cy="2424223"/>
        </a:xfrm>
        <a:prstGeom prst="rect">
          <a:avLst/>
        </a:prstGeom>
      </xdr:spPr>
    </xdr:pic>
    <xdr:clientData/>
  </xdr:twoCellAnchor>
  <xdr:twoCellAnchor editAs="oneCell">
    <xdr:from>
      <xdr:col>6</xdr:col>
      <xdr:colOff>309563</xdr:colOff>
      <xdr:row>3</xdr:row>
      <xdr:rowOff>61711</xdr:rowOff>
    </xdr:from>
    <xdr:to>
      <xdr:col>7</xdr:col>
      <xdr:colOff>2136631</xdr:colOff>
      <xdr:row>6</xdr:row>
      <xdr:rowOff>381000</xdr:rowOff>
    </xdr:to>
    <xdr:pic>
      <xdr:nvPicPr>
        <xdr:cNvPr id="3" name="Imagen" descr="Imagen">
          <a:extLst>
            <a:ext uri="{FF2B5EF4-FFF2-40B4-BE49-F238E27FC236}">
              <a16:creationId xmlns:a16="http://schemas.microsoft.com/office/drawing/2014/main" id="{AC3BC16E-0028-4F83-825D-034F664D2E73}"/>
            </a:ext>
          </a:extLst>
        </xdr:cNvPr>
        <xdr:cNvPicPr>
          <a:picLocks noChangeAspect="1"/>
        </xdr:cNvPicPr>
      </xdr:nvPicPr>
      <xdr:blipFill>
        <a:blip xmlns:r="http://schemas.openxmlformats.org/officeDocument/2006/relationships" r:embed="rId2">
          <a:extLst/>
        </a:blip>
        <a:stretch>
          <a:fillRect/>
        </a:stretch>
      </xdr:blipFill>
      <xdr:spPr>
        <a:xfrm>
          <a:off x="22931438" y="928486"/>
          <a:ext cx="4998893" cy="1890914"/>
        </a:xfrm>
        <a:prstGeom prst="rect">
          <a:avLst/>
        </a:prstGeom>
        <a:ln w="12700">
          <a:miter lim="400000"/>
        </a:ln>
      </xdr:spPr>
    </xdr:pic>
    <xdr:clientData/>
  </xdr:twoCellAnchor>
  <xdr:twoCellAnchor>
    <xdr:from>
      <xdr:col>1</xdr:col>
      <xdr:colOff>435782</xdr:colOff>
      <xdr:row>104</xdr:row>
      <xdr:rowOff>99809</xdr:rowOff>
    </xdr:from>
    <xdr:to>
      <xdr:col>2</xdr:col>
      <xdr:colOff>1420090</xdr:colOff>
      <xdr:row>114</xdr:row>
      <xdr:rowOff>166687</xdr:rowOff>
    </xdr:to>
    <xdr:sp macro="" textlink="">
      <xdr:nvSpPr>
        <xdr:cNvPr id="4" name="CuadroTexto 3">
          <a:extLst>
            <a:ext uri="{FF2B5EF4-FFF2-40B4-BE49-F238E27FC236}">
              <a16:creationId xmlns:a16="http://schemas.microsoft.com/office/drawing/2014/main" id="{485F0AD5-47C5-4F59-BA8A-BA7504A7C231}"/>
            </a:ext>
          </a:extLst>
        </xdr:cNvPr>
        <xdr:cNvSpPr txBox="1"/>
      </xdr:nvSpPr>
      <xdr:spPr>
        <a:xfrm>
          <a:off x="1750232" y="37199684"/>
          <a:ext cx="9080558" cy="1971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__________________________________________________________________________________________________________________________________________</a:t>
          </a:r>
        </a:p>
        <a:p>
          <a:pPr algn="ctr"/>
          <a:r>
            <a:rPr lang="es-MX" sz="3100" b="0" i="0">
              <a:solidFill>
                <a:schemeClr val="dk1"/>
              </a:solidFill>
              <a:effectLst/>
              <a:latin typeface="Arial" panose="020B0604020202020204" pitchFamily="34" charset="0"/>
              <a:ea typeface="+mn-ea"/>
              <a:cs typeface="Arial" panose="020B0604020202020204" pitchFamily="34" charset="0"/>
            </a:rPr>
            <a:t>Jezrael Isaac Larracilla Pérez</a:t>
          </a:r>
          <a:br>
            <a:rPr lang="es-MX" sz="3100" b="0" i="0">
              <a:solidFill>
                <a:schemeClr val="dk1"/>
              </a:solidFill>
              <a:effectLst/>
              <a:latin typeface="Arial" panose="020B0604020202020204" pitchFamily="34" charset="0"/>
              <a:ea typeface="+mn-ea"/>
              <a:cs typeface="Arial" panose="020B0604020202020204" pitchFamily="34" charset="0"/>
            </a:rPr>
          </a:br>
          <a:r>
            <a:rPr lang="es-MX" sz="3100" b="0" baseline="0">
              <a:latin typeface="Arial" panose="020B0604020202020204" pitchFamily="34" charset="0"/>
              <a:cs typeface="Arial" panose="020B0604020202020204" pitchFamily="34" charset="0"/>
            </a:rPr>
            <a:t>Secretario de Administración y Finanzas</a:t>
          </a:r>
          <a:endParaRPr lang="es-MX" sz="3100" b="0">
            <a:latin typeface="Arial" panose="020B0604020202020204" pitchFamily="34" charset="0"/>
            <a:cs typeface="Arial" panose="020B0604020202020204" pitchFamily="34" charset="0"/>
          </a:endParaRPr>
        </a:p>
      </xdr:txBody>
    </xdr:sp>
    <xdr:clientData/>
  </xdr:twoCellAnchor>
  <xdr:twoCellAnchor>
    <xdr:from>
      <xdr:col>4</xdr:col>
      <xdr:colOff>165637</xdr:colOff>
      <xdr:row>104</xdr:row>
      <xdr:rowOff>40979</xdr:rowOff>
    </xdr:from>
    <xdr:to>
      <xdr:col>7</xdr:col>
      <xdr:colOff>1073726</xdr:colOff>
      <xdr:row>114</xdr:row>
      <xdr:rowOff>142875</xdr:rowOff>
    </xdr:to>
    <xdr:sp macro="" textlink="">
      <xdr:nvSpPr>
        <xdr:cNvPr id="5" name="CuadroTexto 4">
          <a:extLst>
            <a:ext uri="{FF2B5EF4-FFF2-40B4-BE49-F238E27FC236}">
              <a16:creationId xmlns:a16="http://schemas.microsoft.com/office/drawing/2014/main" id="{78D5E97D-72DA-42E2-976B-4A2A3A942174}"/>
            </a:ext>
          </a:extLst>
        </xdr:cNvPr>
        <xdr:cNvSpPr txBox="1"/>
      </xdr:nvSpPr>
      <xdr:spPr>
        <a:xfrm>
          <a:off x="16215262" y="37140854"/>
          <a:ext cx="10652164" cy="20068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____________________________________________________________________________________________________________________________________________</a:t>
          </a:r>
        </a:p>
        <a:p>
          <a:pPr algn="ctr"/>
          <a:r>
            <a:rPr lang="es-MX" sz="3100" b="0" i="0">
              <a:solidFill>
                <a:schemeClr val="dk1"/>
              </a:solidFill>
              <a:effectLst/>
              <a:latin typeface="Arial" panose="020B0604020202020204" pitchFamily="34" charset="0"/>
              <a:ea typeface="+mn-ea"/>
              <a:cs typeface="Arial" panose="020B0604020202020204" pitchFamily="34" charset="0"/>
            </a:rPr>
            <a:t>Mtro. Luis Ángel Hernández García</a:t>
          </a:r>
          <a:br>
            <a:rPr lang="es-MX" sz="3100" b="0" i="0">
              <a:solidFill>
                <a:schemeClr val="dk1"/>
              </a:solidFill>
              <a:effectLst/>
              <a:latin typeface="Arial" panose="020B0604020202020204" pitchFamily="34" charset="0"/>
              <a:ea typeface="+mn-ea"/>
              <a:cs typeface="Arial" panose="020B0604020202020204" pitchFamily="34" charset="0"/>
            </a:rPr>
          </a:br>
          <a:r>
            <a:rPr lang="es-MX" sz="3100" b="0" i="0">
              <a:solidFill>
                <a:schemeClr val="dk1"/>
              </a:solidFill>
              <a:effectLst/>
              <a:latin typeface="Arial" panose="020B0604020202020204" pitchFamily="34" charset="0"/>
              <a:ea typeface="+mn-ea"/>
              <a:cs typeface="Arial" panose="020B0604020202020204" pitchFamily="34" charset="0"/>
            </a:rPr>
            <a:t>Sub</a:t>
          </a:r>
          <a:r>
            <a:rPr lang="es-MX" sz="3100" b="0" baseline="0">
              <a:latin typeface="Arial" panose="020B0604020202020204" pitchFamily="34" charset="0"/>
              <a:cs typeface="Arial" panose="020B0604020202020204" pitchFamily="34" charset="0"/>
            </a:rPr>
            <a:t>Secretario de Administración y Finanzas</a:t>
          </a:r>
          <a:endParaRPr lang="es-MX" sz="3100" b="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nidades%20compartidas\Cr&#233;ditos%20y%20Fideicomisos\Reportes%20Trimestrales\2024\Cuenta%20P&#250;blica\Reporte%204T2024%20General%20%20CP.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SKTOP-9HKBVHC\compartido\Users\Contabilidad\Downloads\Formatos_Anexo_1_Criterios_LDF.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o/Documents/NATALI/04%20LDF/4TO%20TRIMESTRE/LDF_4T_20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ESKTOP-9HKBVHC\compartido\Users\Elias\Desktop\Estados%20Financieros\2019%20Reforma\Formatos_Anexo_1_Criterios_LD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Anteproyectos"/>
      <sheetName val="Base de Datos"/>
      <sheetName val="BD BCC"/>
      <sheetName val="Instrucciones"/>
      <sheetName val="Valor Nominal SRPU"/>
      <sheetName val="Resumen"/>
      <sheetName val="Formato 01"/>
      <sheetName val="Formato 02"/>
      <sheetName val="Banobras 01"/>
      <sheetName val="CACECAM 01"/>
      <sheetName val="CACECAM 02"/>
      <sheetName val="CACECAM 03"/>
      <sheetName val="CACECAM 04"/>
      <sheetName val="Transp 01"/>
      <sheetName val="Transp 02"/>
      <sheetName val="Transp 03"/>
      <sheetName val="Transp 04"/>
      <sheetName val="LDF.- F2"/>
      <sheetName val="LDF.- F3"/>
    </sheetNames>
    <sheetDataSet>
      <sheetData sheetId="0"/>
      <sheetData sheetId="1"/>
      <sheetData sheetId="2"/>
      <sheetData sheetId="3"/>
      <sheetData sheetId="4"/>
      <sheetData sheetId="5"/>
      <sheetData sheetId="6">
        <row r="6">
          <cell r="I6">
            <v>2024</v>
          </cell>
        </row>
        <row r="8">
          <cell r="I8">
            <v>45566</v>
          </cell>
          <cell r="M8">
            <v>12</v>
          </cell>
        </row>
        <row r="9">
          <cell r="I9">
            <v>45657</v>
          </cell>
        </row>
      </sheetData>
      <sheetData sheetId="7">
        <row r="18">
          <cell r="G18">
            <v>410841618.93999982</v>
          </cell>
          <cell r="N18">
            <v>5515322.04</v>
          </cell>
          <cell r="O18">
            <v>11705340.75</v>
          </cell>
        </row>
        <row r="19">
          <cell r="G19">
            <v>136177412.29999998</v>
          </cell>
          <cell r="N19">
            <v>1693318.24</v>
          </cell>
          <cell r="O19">
            <v>3877279.63</v>
          </cell>
        </row>
        <row r="20">
          <cell r="G20">
            <v>85206648.680000052</v>
          </cell>
          <cell r="N20">
            <v>1059514.71</v>
          </cell>
          <cell r="O20">
            <v>2426023.4</v>
          </cell>
        </row>
        <row r="21">
          <cell r="G21">
            <v>720736513.82000017</v>
          </cell>
          <cell r="N21">
            <v>4681163.16</v>
          </cell>
          <cell r="O21">
            <v>20439703.43</v>
          </cell>
        </row>
        <row r="22">
          <cell r="G22">
            <v>730868090.81999993</v>
          </cell>
          <cell r="N22">
            <v>4469485.3099999996</v>
          </cell>
          <cell r="O22">
            <v>20927537.189999998</v>
          </cell>
        </row>
        <row r="34">
          <cell r="G34">
            <v>0</v>
          </cell>
          <cell r="N34">
            <v>0</v>
          </cell>
          <cell r="O34">
            <v>0</v>
          </cell>
        </row>
        <row r="45">
          <cell r="G45">
            <v>0</v>
          </cell>
        </row>
        <row r="48">
          <cell r="G48">
            <v>0</v>
          </cell>
          <cell r="N48">
            <v>1339535.8</v>
          </cell>
          <cell r="O48">
            <v>13730.12</v>
          </cell>
        </row>
        <row r="54">
          <cell r="G54">
            <v>90896226.49999997</v>
          </cell>
          <cell r="N54">
            <v>1309266.53</v>
          </cell>
          <cell r="O54">
            <v>2817137.7</v>
          </cell>
        </row>
        <row r="55">
          <cell r="G55">
            <v>122482523.75000003</v>
          </cell>
          <cell r="N55">
            <v>1764234.62</v>
          </cell>
          <cell r="O55">
            <v>3796088.6799999997</v>
          </cell>
        </row>
        <row r="60">
          <cell r="O60">
            <v>1786666.58</v>
          </cell>
        </row>
        <row r="61">
          <cell r="O61">
            <v>4207439.8899999997</v>
          </cell>
        </row>
        <row r="62">
          <cell r="O62">
            <v>1544412.1099999996</v>
          </cell>
        </row>
        <row r="63">
          <cell r="O63">
            <v>145241.69</v>
          </cell>
        </row>
        <row r="64">
          <cell r="O64">
            <v>2129081.11</v>
          </cell>
        </row>
      </sheetData>
      <sheetData sheetId="8">
        <row r="19">
          <cell r="F19">
            <v>431857277.08999991</v>
          </cell>
          <cell r="H19">
            <v>21015658.150000002</v>
          </cell>
          <cell r="K19">
            <v>49988951.569999978</v>
          </cell>
        </row>
        <row r="20">
          <cell r="F20">
            <v>142629655.14999992</v>
          </cell>
          <cell r="H20">
            <v>6452242.8499999996</v>
          </cell>
          <cell r="K20">
            <v>16604246.32</v>
          </cell>
        </row>
        <row r="21">
          <cell r="F21">
            <v>89243837.950000048</v>
          </cell>
          <cell r="H21">
            <v>4037189.2700000005</v>
          </cell>
          <cell r="K21">
            <v>10399051.98</v>
          </cell>
        </row>
        <row r="22">
          <cell r="F22">
            <v>738420441.36000025</v>
          </cell>
          <cell r="H22">
            <v>17683927.540000003</v>
          </cell>
          <cell r="K22">
            <v>86222639.13000004</v>
          </cell>
        </row>
        <row r="23">
          <cell r="F23">
            <v>747752367.53000009</v>
          </cell>
          <cell r="H23">
            <v>16884276.710000005</v>
          </cell>
          <cell r="K23">
            <v>87327096.080029607</v>
          </cell>
        </row>
        <row r="63">
          <cell r="K63">
            <v>7185933.7200000007</v>
          </cell>
        </row>
        <row r="64">
          <cell r="K64">
            <v>16968466.359999999</v>
          </cell>
        </row>
        <row r="65">
          <cell r="K65">
            <v>6194619.9900000002</v>
          </cell>
        </row>
        <row r="66">
          <cell r="K66">
            <v>584158.89999999991</v>
          </cell>
        </row>
        <row r="67">
          <cell r="K67">
            <v>8539720.9500000011</v>
          </cell>
        </row>
      </sheetData>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Info General"/>
      <sheetName val="datos"/>
      <sheetName val="Formato 1"/>
      <sheetName val="F01"/>
      <sheetName val="Formato 2"/>
      <sheetName val="F02"/>
      <sheetName val="Formato 3"/>
      <sheetName val="F03"/>
      <sheetName val="Formato 4"/>
      <sheetName val="F04"/>
      <sheetName val="Formato 5"/>
      <sheetName val="F05"/>
      <sheetName val="Formato 6 a)"/>
      <sheetName val="F06a"/>
      <sheetName val="Formato 6 b)"/>
      <sheetName val="F06b"/>
      <sheetName val="Formato 6 c)"/>
      <sheetName val="F06c"/>
      <sheetName val="Formato 6 d)"/>
      <sheetName val="F06d"/>
      <sheetName val="Formato 7 a)"/>
      <sheetName val="F07a"/>
      <sheetName val="Formato 7 b)"/>
      <sheetName val="F07b"/>
      <sheetName val="Formato 7 c)"/>
      <sheetName val="F07c"/>
      <sheetName val="Formato 7 d)"/>
      <sheetName val="F07d"/>
      <sheetName val="Formato 8"/>
      <sheetName val="F08"/>
    </sheetNames>
    <sheetDataSet>
      <sheetData sheetId="0"/>
      <sheetData sheetId="1">
        <row r="7">
          <cell r="C7" t="str">
            <v>ORGANISMO, Gobierno del Estado de Aguascalientes (a)</v>
          </cell>
        </row>
        <row r="14">
          <cell r="C14" t="str">
            <v>Al 31 de diciembre de 2016 y al 30 de marzo de 2017 (b)</v>
          </cell>
        </row>
        <row r="20">
          <cell r="D20" t="str">
            <v>2017 (d)</v>
          </cell>
          <cell r="E20" t="str">
            <v>31 de diciembre de 2016 (e)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sheetName val="Formato 2"/>
      <sheetName val="Formato 3"/>
      <sheetName val="Formato 4"/>
      <sheetName val="Formato 5"/>
      <sheetName val="Formato 6 a)"/>
      <sheetName val="Formato 6 b)"/>
      <sheetName val="Formato 6 c)"/>
      <sheetName val="Formato 6 d)"/>
    </sheetNames>
    <sheetDataSet>
      <sheetData sheetId="0"/>
      <sheetData sheetId="1"/>
      <sheetData sheetId="2">
        <row r="8">
          <cell r="E8">
            <v>0</v>
          </cell>
          <cell r="G8">
            <v>0</v>
          </cell>
          <cell r="H8">
            <v>0</v>
          </cell>
          <cell r="I8">
            <v>0</v>
          </cell>
          <cell r="J8">
            <v>0</v>
          </cell>
          <cell r="K8">
            <v>0</v>
          </cell>
        </row>
        <row r="14">
          <cell r="E14">
            <v>0</v>
          </cell>
          <cell r="G14">
            <v>0</v>
          </cell>
          <cell r="H14">
            <v>0</v>
          </cell>
          <cell r="I14">
            <v>0</v>
          </cell>
          <cell r="J14">
            <v>0</v>
          </cell>
          <cell r="K14">
            <v>0</v>
          </cell>
        </row>
      </sheetData>
      <sheetData sheetId="3"/>
      <sheetData sheetId="4">
        <row r="41">
          <cell r="B41">
            <v>12560746811</v>
          </cell>
        </row>
      </sheetData>
      <sheetData sheetId="5">
        <row r="9">
          <cell r="B9">
            <v>12560746811</v>
          </cell>
        </row>
      </sheetData>
      <sheetData sheetId="6">
        <row r="9">
          <cell r="B9">
            <v>12560746811</v>
          </cell>
          <cell r="C9">
            <v>1214525037.4599998</v>
          </cell>
          <cell r="D9">
            <v>13775271848.460001</v>
          </cell>
          <cell r="E9">
            <v>12695869363.57</v>
          </cell>
          <cell r="F9">
            <v>12631498698.060001</v>
          </cell>
          <cell r="G9">
            <v>1079402484.8900001</v>
          </cell>
        </row>
        <row r="37">
          <cell r="B37">
            <v>12265972110</v>
          </cell>
          <cell r="C37">
            <v>2589482465.1300006</v>
          </cell>
          <cell r="D37">
            <v>14855454575.130001</v>
          </cell>
          <cell r="E37">
            <v>14767804136.67</v>
          </cell>
          <cell r="F37">
            <v>14765674667.68</v>
          </cell>
          <cell r="G37">
            <v>87650438.459999353</v>
          </cell>
        </row>
      </sheetData>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Info General"/>
      <sheetName val="datos"/>
      <sheetName val="Formato 1"/>
      <sheetName val="F01"/>
      <sheetName val="Formato 2"/>
      <sheetName val="F02"/>
      <sheetName val="Formato 3"/>
      <sheetName val="F03"/>
      <sheetName val="Formato 4"/>
      <sheetName val="F04"/>
      <sheetName val="Formato 5"/>
      <sheetName val="F05"/>
      <sheetName val="Formato 6 a)"/>
      <sheetName val="F06a"/>
      <sheetName val="Formato 6 b)"/>
      <sheetName val="F06b"/>
      <sheetName val="Formato 6 c)"/>
      <sheetName val="F06c"/>
      <sheetName val="Formato 6 d)"/>
      <sheetName val="F06d"/>
      <sheetName val="Formato 7 a)"/>
      <sheetName val="F07a"/>
      <sheetName val="Formato 7 b)"/>
      <sheetName val="F07b"/>
      <sheetName val="Formato 7 c)"/>
      <sheetName val="F07c"/>
      <sheetName val="Formato 7 d)"/>
      <sheetName val="F07d"/>
      <sheetName val="Formato 8"/>
      <sheetName val="F08"/>
    </sheetNames>
    <sheetDataSet>
      <sheetData sheetId="0"/>
      <sheetData sheetId="1">
        <row r="7">
          <cell r="C7" t="str">
            <v>PODER EJECUTIVO, Gobierno del Estado de Campeche (a)</v>
          </cell>
        </row>
        <row r="16">
          <cell r="C16" t="str">
            <v>Del 1 de enero al 30 de junio de 2019 (b)</v>
          </cell>
        </row>
        <row r="18">
          <cell r="D18" t="str">
            <v>Monto pagado de la inversión al 30 de junio de 2019 (k)</v>
          </cell>
          <cell r="E18" t="str">
            <v>Monto pagado de la inversión actualizado al 30 de junio de 2019 (l)</v>
          </cell>
          <cell r="F18" t="str">
            <v>Saldo pendiente por pagar de la inversión al 30 de junio de 2019 (m = g – l)</v>
          </cell>
        </row>
        <row r="20">
          <cell r="F20" t="str">
            <v>Saldo al 31 de diciembre de 2018 (d)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B03B2-7FDB-43BC-9658-297250D9FD92}">
  <sheetPr>
    <pageSetUpPr fitToPage="1"/>
  </sheetPr>
  <dimension ref="A1:IU91"/>
  <sheetViews>
    <sheetView zoomScale="55" zoomScaleNormal="55" workbookViewId="0">
      <selection activeCell="D25" sqref="D25"/>
    </sheetView>
  </sheetViews>
  <sheetFormatPr baseColWidth="10" defaultColWidth="1.85546875" defaultRowHeight="15" zeroHeight="1"/>
  <cols>
    <col min="1" max="1" width="90.85546875" customWidth="1"/>
    <col min="2" max="3" width="20" style="23" customWidth="1"/>
    <col min="4" max="4" width="88.5703125" customWidth="1"/>
    <col min="5" max="6" width="20" style="23" customWidth="1"/>
    <col min="7" max="255" width="11.42578125" hidden="1" customWidth="1"/>
    <col min="257" max="257" width="90.85546875" customWidth="1"/>
    <col min="258" max="259" width="20" customWidth="1"/>
    <col min="260" max="260" width="94.42578125" customWidth="1"/>
    <col min="261" max="262" width="20" customWidth="1"/>
    <col min="263" max="511" width="0" hidden="1" customWidth="1"/>
    <col min="513" max="513" width="90.85546875" customWidth="1"/>
    <col min="514" max="515" width="20" customWidth="1"/>
    <col min="516" max="516" width="94.42578125" customWidth="1"/>
    <col min="517" max="518" width="20" customWidth="1"/>
    <col min="519" max="767" width="0" hidden="1" customWidth="1"/>
    <col min="769" max="769" width="90.85546875" customWidth="1"/>
    <col min="770" max="771" width="20" customWidth="1"/>
    <col min="772" max="772" width="94.42578125" customWidth="1"/>
    <col min="773" max="774" width="20" customWidth="1"/>
    <col min="775" max="1023" width="0" hidden="1" customWidth="1"/>
    <col min="1025" max="1025" width="90.85546875" customWidth="1"/>
    <col min="1026" max="1027" width="20" customWidth="1"/>
    <col min="1028" max="1028" width="94.42578125" customWidth="1"/>
    <col min="1029" max="1030" width="20" customWidth="1"/>
    <col min="1031" max="1279" width="0" hidden="1" customWidth="1"/>
    <col min="1281" max="1281" width="90.85546875" customWidth="1"/>
    <col min="1282" max="1283" width="20" customWidth="1"/>
    <col min="1284" max="1284" width="94.42578125" customWidth="1"/>
    <col min="1285" max="1286" width="20" customWidth="1"/>
    <col min="1287" max="1535" width="0" hidden="1" customWidth="1"/>
    <col min="1537" max="1537" width="90.85546875" customWidth="1"/>
    <col min="1538" max="1539" width="20" customWidth="1"/>
    <col min="1540" max="1540" width="94.42578125" customWidth="1"/>
    <col min="1541" max="1542" width="20" customWidth="1"/>
    <col min="1543" max="1791" width="0" hidden="1" customWidth="1"/>
    <col min="1793" max="1793" width="90.85546875" customWidth="1"/>
    <col min="1794" max="1795" width="20" customWidth="1"/>
    <col min="1796" max="1796" width="94.42578125" customWidth="1"/>
    <col min="1797" max="1798" width="20" customWidth="1"/>
    <col min="1799" max="2047" width="0" hidden="1" customWidth="1"/>
    <col min="2049" max="2049" width="90.85546875" customWidth="1"/>
    <col min="2050" max="2051" width="20" customWidth="1"/>
    <col min="2052" max="2052" width="94.42578125" customWidth="1"/>
    <col min="2053" max="2054" width="20" customWidth="1"/>
    <col min="2055" max="2303" width="0" hidden="1" customWidth="1"/>
    <col min="2305" max="2305" width="90.85546875" customWidth="1"/>
    <col min="2306" max="2307" width="20" customWidth="1"/>
    <col min="2308" max="2308" width="94.42578125" customWidth="1"/>
    <col min="2309" max="2310" width="20" customWidth="1"/>
    <col min="2311" max="2559" width="0" hidden="1" customWidth="1"/>
    <col min="2561" max="2561" width="90.85546875" customWidth="1"/>
    <col min="2562" max="2563" width="20" customWidth="1"/>
    <col min="2564" max="2564" width="94.42578125" customWidth="1"/>
    <col min="2565" max="2566" width="20" customWidth="1"/>
    <col min="2567" max="2815" width="0" hidden="1" customWidth="1"/>
    <col min="2817" max="2817" width="90.85546875" customWidth="1"/>
    <col min="2818" max="2819" width="20" customWidth="1"/>
    <col min="2820" max="2820" width="94.42578125" customWidth="1"/>
    <col min="2821" max="2822" width="20" customWidth="1"/>
    <col min="2823" max="3071" width="0" hidden="1" customWidth="1"/>
    <col min="3073" max="3073" width="90.85546875" customWidth="1"/>
    <col min="3074" max="3075" width="20" customWidth="1"/>
    <col min="3076" max="3076" width="94.42578125" customWidth="1"/>
    <col min="3077" max="3078" width="20" customWidth="1"/>
    <col min="3079" max="3327" width="0" hidden="1" customWidth="1"/>
    <col min="3329" max="3329" width="90.85546875" customWidth="1"/>
    <col min="3330" max="3331" width="20" customWidth="1"/>
    <col min="3332" max="3332" width="94.42578125" customWidth="1"/>
    <col min="3333" max="3334" width="20" customWidth="1"/>
    <col min="3335" max="3583" width="0" hidden="1" customWidth="1"/>
    <col min="3585" max="3585" width="90.85546875" customWidth="1"/>
    <col min="3586" max="3587" width="20" customWidth="1"/>
    <col min="3588" max="3588" width="94.42578125" customWidth="1"/>
    <col min="3589" max="3590" width="20" customWidth="1"/>
    <col min="3591" max="3839" width="0" hidden="1" customWidth="1"/>
    <col min="3841" max="3841" width="90.85546875" customWidth="1"/>
    <col min="3842" max="3843" width="20" customWidth="1"/>
    <col min="3844" max="3844" width="94.42578125" customWidth="1"/>
    <col min="3845" max="3846" width="20" customWidth="1"/>
    <col min="3847" max="4095" width="0" hidden="1" customWidth="1"/>
    <col min="4097" max="4097" width="90.85546875" customWidth="1"/>
    <col min="4098" max="4099" width="20" customWidth="1"/>
    <col min="4100" max="4100" width="94.42578125" customWidth="1"/>
    <col min="4101" max="4102" width="20" customWidth="1"/>
    <col min="4103" max="4351" width="0" hidden="1" customWidth="1"/>
    <col min="4353" max="4353" width="90.85546875" customWidth="1"/>
    <col min="4354" max="4355" width="20" customWidth="1"/>
    <col min="4356" max="4356" width="94.42578125" customWidth="1"/>
    <col min="4357" max="4358" width="20" customWidth="1"/>
    <col min="4359" max="4607" width="0" hidden="1" customWidth="1"/>
    <col min="4609" max="4609" width="90.85546875" customWidth="1"/>
    <col min="4610" max="4611" width="20" customWidth="1"/>
    <col min="4612" max="4612" width="94.42578125" customWidth="1"/>
    <col min="4613" max="4614" width="20" customWidth="1"/>
    <col min="4615" max="4863" width="0" hidden="1" customWidth="1"/>
    <col min="4865" max="4865" width="90.85546875" customWidth="1"/>
    <col min="4866" max="4867" width="20" customWidth="1"/>
    <col min="4868" max="4868" width="94.42578125" customWidth="1"/>
    <col min="4869" max="4870" width="20" customWidth="1"/>
    <col min="4871" max="5119" width="0" hidden="1" customWidth="1"/>
    <col min="5121" max="5121" width="90.85546875" customWidth="1"/>
    <col min="5122" max="5123" width="20" customWidth="1"/>
    <col min="5124" max="5124" width="94.42578125" customWidth="1"/>
    <col min="5125" max="5126" width="20" customWidth="1"/>
    <col min="5127" max="5375" width="0" hidden="1" customWidth="1"/>
    <col min="5377" max="5377" width="90.85546875" customWidth="1"/>
    <col min="5378" max="5379" width="20" customWidth="1"/>
    <col min="5380" max="5380" width="94.42578125" customWidth="1"/>
    <col min="5381" max="5382" width="20" customWidth="1"/>
    <col min="5383" max="5631" width="0" hidden="1" customWidth="1"/>
    <col min="5633" max="5633" width="90.85546875" customWidth="1"/>
    <col min="5634" max="5635" width="20" customWidth="1"/>
    <col min="5636" max="5636" width="94.42578125" customWidth="1"/>
    <col min="5637" max="5638" width="20" customWidth="1"/>
    <col min="5639" max="5887" width="0" hidden="1" customWidth="1"/>
    <col min="5889" max="5889" width="90.85546875" customWidth="1"/>
    <col min="5890" max="5891" width="20" customWidth="1"/>
    <col min="5892" max="5892" width="94.42578125" customWidth="1"/>
    <col min="5893" max="5894" width="20" customWidth="1"/>
    <col min="5895" max="6143" width="0" hidden="1" customWidth="1"/>
    <col min="6145" max="6145" width="90.85546875" customWidth="1"/>
    <col min="6146" max="6147" width="20" customWidth="1"/>
    <col min="6148" max="6148" width="94.42578125" customWidth="1"/>
    <col min="6149" max="6150" width="20" customWidth="1"/>
    <col min="6151" max="6399" width="0" hidden="1" customWidth="1"/>
    <col min="6401" max="6401" width="90.85546875" customWidth="1"/>
    <col min="6402" max="6403" width="20" customWidth="1"/>
    <col min="6404" max="6404" width="94.42578125" customWidth="1"/>
    <col min="6405" max="6406" width="20" customWidth="1"/>
    <col min="6407" max="6655" width="0" hidden="1" customWidth="1"/>
    <col min="6657" max="6657" width="90.85546875" customWidth="1"/>
    <col min="6658" max="6659" width="20" customWidth="1"/>
    <col min="6660" max="6660" width="94.42578125" customWidth="1"/>
    <col min="6661" max="6662" width="20" customWidth="1"/>
    <col min="6663" max="6911" width="0" hidden="1" customWidth="1"/>
    <col min="6913" max="6913" width="90.85546875" customWidth="1"/>
    <col min="6914" max="6915" width="20" customWidth="1"/>
    <col min="6916" max="6916" width="94.42578125" customWidth="1"/>
    <col min="6917" max="6918" width="20" customWidth="1"/>
    <col min="6919" max="7167" width="0" hidden="1" customWidth="1"/>
    <col min="7169" max="7169" width="90.85546875" customWidth="1"/>
    <col min="7170" max="7171" width="20" customWidth="1"/>
    <col min="7172" max="7172" width="94.42578125" customWidth="1"/>
    <col min="7173" max="7174" width="20" customWidth="1"/>
    <col min="7175" max="7423" width="0" hidden="1" customWidth="1"/>
    <col min="7425" max="7425" width="90.85546875" customWidth="1"/>
    <col min="7426" max="7427" width="20" customWidth="1"/>
    <col min="7428" max="7428" width="94.42578125" customWidth="1"/>
    <col min="7429" max="7430" width="20" customWidth="1"/>
    <col min="7431" max="7679" width="0" hidden="1" customWidth="1"/>
    <col min="7681" max="7681" width="90.85546875" customWidth="1"/>
    <col min="7682" max="7683" width="20" customWidth="1"/>
    <col min="7684" max="7684" width="94.42578125" customWidth="1"/>
    <col min="7685" max="7686" width="20" customWidth="1"/>
    <col min="7687" max="7935" width="0" hidden="1" customWidth="1"/>
    <col min="7937" max="7937" width="90.85546875" customWidth="1"/>
    <col min="7938" max="7939" width="20" customWidth="1"/>
    <col min="7940" max="7940" width="94.42578125" customWidth="1"/>
    <col min="7941" max="7942" width="20" customWidth="1"/>
    <col min="7943" max="8191" width="0" hidden="1" customWidth="1"/>
    <col min="8193" max="8193" width="90.85546875" customWidth="1"/>
    <col min="8194" max="8195" width="20" customWidth="1"/>
    <col min="8196" max="8196" width="94.42578125" customWidth="1"/>
    <col min="8197" max="8198" width="20" customWidth="1"/>
    <col min="8199" max="8447" width="0" hidden="1" customWidth="1"/>
    <col min="8449" max="8449" width="90.85546875" customWidth="1"/>
    <col min="8450" max="8451" width="20" customWidth="1"/>
    <col min="8452" max="8452" width="94.42578125" customWidth="1"/>
    <col min="8453" max="8454" width="20" customWidth="1"/>
    <col min="8455" max="8703" width="0" hidden="1" customWidth="1"/>
    <col min="8705" max="8705" width="90.85546875" customWidth="1"/>
    <col min="8706" max="8707" width="20" customWidth="1"/>
    <col min="8708" max="8708" width="94.42578125" customWidth="1"/>
    <col min="8709" max="8710" width="20" customWidth="1"/>
    <col min="8711" max="8959" width="0" hidden="1" customWidth="1"/>
    <col min="8961" max="8961" width="90.85546875" customWidth="1"/>
    <col min="8962" max="8963" width="20" customWidth="1"/>
    <col min="8964" max="8964" width="94.42578125" customWidth="1"/>
    <col min="8965" max="8966" width="20" customWidth="1"/>
    <col min="8967" max="9215" width="0" hidden="1" customWidth="1"/>
    <col min="9217" max="9217" width="90.85546875" customWidth="1"/>
    <col min="9218" max="9219" width="20" customWidth="1"/>
    <col min="9220" max="9220" width="94.42578125" customWidth="1"/>
    <col min="9221" max="9222" width="20" customWidth="1"/>
    <col min="9223" max="9471" width="0" hidden="1" customWidth="1"/>
    <col min="9473" max="9473" width="90.85546875" customWidth="1"/>
    <col min="9474" max="9475" width="20" customWidth="1"/>
    <col min="9476" max="9476" width="94.42578125" customWidth="1"/>
    <col min="9477" max="9478" width="20" customWidth="1"/>
    <col min="9479" max="9727" width="0" hidden="1" customWidth="1"/>
    <col min="9729" max="9729" width="90.85546875" customWidth="1"/>
    <col min="9730" max="9731" width="20" customWidth="1"/>
    <col min="9732" max="9732" width="94.42578125" customWidth="1"/>
    <col min="9733" max="9734" width="20" customWidth="1"/>
    <col min="9735" max="9983" width="0" hidden="1" customWidth="1"/>
    <col min="9985" max="9985" width="90.85546875" customWidth="1"/>
    <col min="9986" max="9987" width="20" customWidth="1"/>
    <col min="9988" max="9988" width="94.42578125" customWidth="1"/>
    <col min="9989" max="9990" width="20" customWidth="1"/>
    <col min="9991" max="10239" width="0" hidden="1" customWidth="1"/>
    <col min="10241" max="10241" width="90.85546875" customWidth="1"/>
    <col min="10242" max="10243" width="20" customWidth="1"/>
    <col min="10244" max="10244" width="94.42578125" customWidth="1"/>
    <col min="10245" max="10246" width="20" customWidth="1"/>
    <col min="10247" max="10495" width="0" hidden="1" customWidth="1"/>
    <col min="10497" max="10497" width="90.85546875" customWidth="1"/>
    <col min="10498" max="10499" width="20" customWidth="1"/>
    <col min="10500" max="10500" width="94.42578125" customWidth="1"/>
    <col min="10501" max="10502" width="20" customWidth="1"/>
    <col min="10503" max="10751" width="0" hidden="1" customWidth="1"/>
    <col min="10753" max="10753" width="90.85546875" customWidth="1"/>
    <col min="10754" max="10755" width="20" customWidth="1"/>
    <col min="10756" max="10756" width="94.42578125" customWidth="1"/>
    <col min="10757" max="10758" width="20" customWidth="1"/>
    <col min="10759" max="11007" width="0" hidden="1" customWidth="1"/>
    <col min="11009" max="11009" width="90.85546875" customWidth="1"/>
    <col min="11010" max="11011" width="20" customWidth="1"/>
    <col min="11012" max="11012" width="94.42578125" customWidth="1"/>
    <col min="11013" max="11014" width="20" customWidth="1"/>
    <col min="11015" max="11263" width="0" hidden="1" customWidth="1"/>
    <col min="11265" max="11265" width="90.85546875" customWidth="1"/>
    <col min="11266" max="11267" width="20" customWidth="1"/>
    <col min="11268" max="11268" width="94.42578125" customWidth="1"/>
    <col min="11269" max="11270" width="20" customWidth="1"/>
    <col min="11271" max="11519" width="0" hidden="1" customWidth="1"/>
    <col min="11521" max="11521" width="90.85546875" customWidth="1"/>
    <col min="11522" max="11523" width="20" customWidth="1"/>
    <col min="11524" max="11524" width="94.42578125" customWidth="1"/>
    <col min="11525" max="11526" width="20" customWidth="1"/>
    <col min="11527" max="11775" width="0" hidden="1" customWidth="1"/>
    <col min="11777" max="11777" width="90.85546875" customWidth="1"/>
    <col min="11778" max="11779" width="20" customWidth="1"/>
    <col min="11780" max="11780" width="94.42578125" customWidth="1"/>
    <col min="11781" max="11782" width="20" customWidth="1"/>
    <col min="11783" max="12031" width="0" hidden="1" customWidth="1"/>
    <col min="12033" max="12033" width="90.85546875" customWidth="1"/>
    <col min="12034" max="12035" width="20" customWidth="1"/>
    <col min="12036" max="12036" width="94.42578125" customWidth="1"/>
    <col min="12037" max="12038" width="20" customWidth="1"/>
    <col min="12039" max="12287" width="0" hidden="1" customWidth="1"/>
    <col min="12289" max="12289" width="90.85546875" customWidth="1"/>
    <col min="12290" max="12291" width="20" customWidth="1"/>
    <col min="12292" max="12292" width="94.42578125" customWidth="1"/>
    <col min="12293" max="12294" width="20" customWidth="1"/>
    <col min="12295" max="12543" width="0" hidden="1" customWidth="1"/>
    <col min="12545" max="12545" width="90.85546875" customWidth="1"/>
    <col min="12546" max="12547" width="20" customWidth="1"/>
    <col min="12548" max="12548" width="94.42578125" customWidth="1"/>
    <col min="12549" max="12550" width="20" customWidth="1"/>
    <col min="12551" max="12799" width="0" hidden="1" customWidth="1"/>
    <col min="12801" max="12801" width="90.85546875" customWidth="1"/>
    <col min="12802" max="12803" width="20" customWidth="1"/>
    <col min="12804" max="12804" width="94.42578125" customWidth="1"/>
    <col min="12805" max="12806" width="20" customWidth="1"/>
    <col min="12807" max="13055" width="0" hidden="1" customWidth="1"/>
    <col min="13057" max="13057" width="90.85546875" customWidth="1"/>
    <col min="13058" max="13059" width="20" customWidth="1"/>
    <col min="13060" max="13060" width="94.42578125" customWidth="1"/>
    <col min="13061" max="13062" width="20" customWidth="1"/>
    <col min="13063" max="13311" width="0" hidden="1" customWidth="1"/>
    <col min="13313" max="13313" width="90.85546875" customWidth="1"/>
    <col min="13314" max="13315" width="20" customWidth="1"/>
    <col min="13316" max="13316" width="94.42578125" customWidth="1"/>
    <col min="13317" max="13318" width="20" customWidth="1"/>
    <col min="13319" max="13567" width="0" hidden="1" customWidth="1"/>
    <col min="13569" max="13569" width="90.85546875" customWidth="1"/>
    <col min="13570" max="13571" width="20" customWidth="1"/>
    <col min="13572" max="13572" width="94.42578125" customWidth="1"/>
    <col min="13573" max="13574" width="20" customWidth="1"/>
    <col min="13575" max="13823" width="0" hidden="1" customWidth="1"/>
    <col min="13825" max="13825" width="90.85546875" customWidth="1"/>
    <col min="13826" max="13827" width="20" customWidth="1"/>
    <col min="13828" max="13828" width="94.42578125" customWidth="1"/>
    <col min="13829" max="13830" width="20" customWidth="1"/>
    <col min="13831" max="14079" width="0" hidden="1" customWidth="1"/>
    <col min="14081" max="14081" width="90.85546875" customWidth="1"/>
    <col min="14082" max="14083" width="20" customWidth="1"/>
    <col min="14084" max="14084" width="94.42578125" customWidth="1"/>
    <col min="14085" max="14086" width="20" customWidth="1"/>
    <col min="14087" max="14335" width="0" hidden="1" customWidth="1"/>
    <col min="14337" max="14337" width="90.85546875" customWidth="1"/>
    <col min="14338" max="14339" width="20" customWidth="1"/>
    <col min="14340" max="14340" width="94.42578125" customWidth="1"/>
    <col min="14341" max="14342" width="20" customWidth="1"/>
    <col min="14343" max="14591" width="0" hidden="1" customWidth="1"/>
    <col min="14593" max="14593" width="90.85546875" customWidth="1"/>
    <col min="14594" max="14595" width="20" customWidth="1"/>
    <col min="14596" max="14596" width="94.42578125" customWidth="1"/>
    <col min="14597" max="14598" width="20" customWidth="1"/>
    <col min="14599" max="14847" width="0" hidden="1" customWidth="1"/>
    <col min="14849" max="14849" width="90.85546875" customWidth="1"/>
    <col min="14850" max="14851" width="20" customWidth="1"/>
    <col min="14852" max="14852" width="94.42578125" customWidth="1"/>
    <col min="14853" max="14854" width="20" customWidth="1"/>
    <col min="14855" max="15103" width="0" hidden="1" customWidth="1"/>
    <col min="15105" max="15105" width="90.85546875" customWidth="1"/>
    <col min="15106" max="15107" width="20" customWidth="1"/>
    <col min="15108" max="15108" width="94.42578125" customWidth="1"/>
    <col min="15109" max="15110" width="20" customWidth="1"/>
    <col min="15111" max="15359" width="0" hidden="1" customWidth="1"/>
    <col min="15361" max="15361" width="90.85546875" customWidth="1"/>
    <col min="15362" max="15363" width="20" customWidth="1"/>
    <col min="15364" max="15364" width="94.42578125" customWidth="1"/>
    <col min="15365" max="15366" width="20" customWidth="1"/>
    <col min="15367" max="15615" width="0" hidden="1" customWidth="1"/>
    <col min="15617" max="15617" width="90.85546875" customWidth="1"/>
    <col min="15618" max="15619" width="20" customWidth="1"/>
    <col min="15620" max="15620" width="94.42578125" customWidth="1"/>
    <col min="15621" max="15622" width="20" customWidth="1"/>
    <col min="15623" max="15871" width="0" hidden="1" customWidth="1"/>
    <col min="15873" max="15873" width="90.85546875" customWidth="1"/>
    <col min="15874" max="15875" width="20" customWidth="1"/>
    <col min="15876" max="15876" width="94.42578125" customWidth="1"/>
    <col min="15877" max="15878" width="20" customWidth="1"/>
    <col min="15879" max="16127" width="0" hidden="1" customWidth="1"/>
    <col min="16129" max="16129" width="90.85546875" customWidth="1"/>
    <col min="16130" max="16131" width="20" customWidth="1"/>
    <col min="16132" max="16132" width="94.42578125" customWidth="1"/>
    <col min="16133" max="16134" width="20" customWidth="1"/>
    <col min="16135" max="16383" width="0" hidden="1" customWidth="1"/>
  </cols>
  <sheetData>
    <row r="1" spans="1:6" ht="6" customHeight="1">
      <c r="A1" s="289"/>
      <c r="B1" s="289"/>
      <c r="C1" s="289"/>
      <c r="D1" s="289"/>
      <c r="E1" s="289"/>
      <c r="F1" s="289"/>
    </row>
    <row r="2" spans="1:6">
      <c r="A2" s="290" t="s">
        <v>165</v>
      </c>
      <c r="B2" s="290"/>
      <c r="C2" s="290"/>
      <c r="D2" s="290"/>
      <c r="E2" s="290"/>
      <c r="F2" s="290"/>
    </row>
    <row r="3" spans="1:6">
      <c r="A3" s="290" t="s">
        <v>154</v>
      </c>
      <c r="B3" s="290"/>
      <c r="C3" s="290"/>
      <c r="D3" s="290"/>
      <c r="E3" s="290"/>
      <c r="F3" s="290"/>
    </row>
    <row r="4" spans="1:6">
      <c r="A4" s="291" t="s">
        <v>0</v>
      </c>
      <c r="B4" s="291"/>
      <c r="C4" s="291"/>
      <c r="D4" s="291"/>
      <c r="E4" s="291"/>
      <c r="F4" s="291"/>
    </row>
    <row r="5" spans="1:6">
      <c r="A5" s="290" t="s">
        <v>161</v>
      </c>
      <c r="B5" s="290"/>
      <c r="C5" s="290"/>
      <c r="D5" s="290"/>
      <c r="E5" s="290"/>
      <c r="F5" s="290"/>
    </row>
    <row r="6" spans="1:6">
      <c r="A6" s="291" t="s">
        <v>1</v>
      </c>
      <c r="B6" s="291"/>
      <c r="C6" s="291"/>
      <c r="D6" s="291"/>
      <c r="E6" s="291"/>
      <c r="F6" s="291"/>
    </row>
    <row r="7" spans="1:6" ht="30">
      <c r="A7" s="54" t="s">
        <v>153</v>
      </c>
      <c r="B7" s="57" t="s">
        <v>162</v>
      </c>
      <c r="C7" s="55" t="s">
        <v>163</v>
      </c>
      <c r="D7" s="56" t="s">
        <v>134</v>
      </c>
      <c r="E7" s="57" t="s">
        <v>162</v>
      </c>
      <c r="F7" s="55" t="s">
        <v>163</v>
      </c>
    </row>
    <row r="8" spans="1:6">
      <c r="A8" s="1" t="s">
        <v>2</v>
      </c>
      <c r="B8" s="2"/>
      <c r="C8" s="2"/>
      <c r="D8" s="3" t="s">
        <v>3</v>
      </c>
      <c r="E8" s="2"/>
      <c r="F8" s="2"/>
    </row>
    <row r="9" spans="1:6">
      <c r="A9" s="1" t="s">
        <v>4</v>
      </c>
      <c r="B9" s="2"/>
      <c r="C9" s="2"/>
      <c r="D9" s="3" t="s">
        <v>5</v>
      </c>
      <c r="E9" s="2"/>
      <c r="F9" s="2"/>
    </row>
    <row r="10" spans="1:6">
      <c r="A10" s="4" t="s">
        <v>6</v>
      </c>
      <c r="B10" s="5">
        <f>SUM(B11:B17)</f>
        <v>5868529871.9899998</v>
      </c>
      <c r="C10" s="5">
        <f>SUM(C11:C17)</f>
        <v>4970458176.0900002</v>
      </c>
      <c r="D10" s="6" t="s">
        <v>7</v>
      </c>
      <c r="E10" s="5">
        <f>SUM(E11:E19)</f>
        <v>184786415.17000002</v>
      </c>
      <c r="F10" s="5">
        <f>SUM(F11:F19)</f>
        <v>187888461.49000001</v>
      </c>
    </row>
    <row r="11" spans="1:6">
      <c r="A11" s="7" t="s">
        <v>8</v>
      </c>
      <c r="B11" s="8">
        <v>365200</v>
      </c>
      <c r="C11" s="8">
        <v>265200</v>
      </c>
      <c r="D11" s="9" t="s">
        <v>9</v>
      </c>
      <c r="E11" s="8">
        <v>0</v>
      </c>
      <c r="F11" s="8">
        <v>0</v>
      </c>
    </row>
    <row r="12" spans="1:6">
      <c r="A12" s="7" t="s">
        <v>10</v>
      </c>
      <c r="B12" s="8">
        <v>1169955408.2</v>
      </c>
      <c r="C12" s="8">
        <v>967935248.70000005</v>
      </c>
      <c r="D12" s="9" t="s">
        <v>11</v>
      </c>
      <c r="E12" s="8">
        <v>13074036.15</v>
      </c>
      <c r="F12" s="8">
        <v>2711185.09</v>
      </c>
    </row>
    <row r="13" spans="1:6">
      <c r="A13" s="7" t="s">
        <v>12</v>
      </c>
      <c r="B13" s="8">
        <v>0</v>
      </c>
      <c r="C13" s="8">
        <v>0</v>
      </c>
      <c r="D13" s="9" t="s">
        <v>13</v>
      </c>
      <c r="E13" s="8">
        <v>939655.77</v>
      </c>
      <c r="F13" s="8">
        <v>17817832</v>
      </c>
    </row>
    <row r="14" spans="1:6">
      <c r="A14" s="7" t="s">
        <v>14</v>
      </c>
      <c r="B14" s="8">
        <v>4545892047.5600004</v>
      </c>
      <c r="C14" s="8">
        <v>3871815147.54</v>
      </c>
      <c r="D14" s="9" t="s">
        <v>15</v>
      </c>
      <c r="E14" s="8">
        <v>33756478.950000003</v>
      </c>
      <c r="F14" s="8">
        <v>29466814.879999999</v>
      </c>
    </row>
    <row r="15" spans="1:6">
      <c r="A15" s="7" t="s">
        <v>16</v>
      </c>
      <c r="B15" s="8">
        <v>0</v>
      </c>
      <c r="C15" s="8">
        <v>0</v>
      </c>
      <c r="D15" s="9" t="s">
        <v>17</v>
      </c>
      <c r="E15" s="8">
        <v>10370528.93</v>
      </c>
      <c r="F15" s="8">
        <v>2728034.53</v>
      </c>
    </row>
    <row r="16" spans="1:6">
      <c r="A16" s="7" t="s">
        <v>18</v>
      </c>
      <c r="B16" s="8">
        <v>152317216.22999999</v>
      </c>
      <c r="C16" s="8">
        <v>130442579.84999999</v>
      </c>
      <c r="D16" s="9" t="s">
        <v>19</v>
      </c>
      <c r="E16" s="8">
        <v>0</v>
      </c>
      <c r="F16" s="8">
        <v>0</v>
      </c>
    </row>
    <row r="17" spans="1:6">
      <c r="A17" s="7" t="s">
        <v>20</v>
      </c>
      <c r="B17" s="8">
        <v>0</v>
      </c>
      <c r="C17" s="8">
        <v>0</v>
      </c>
      <c r="D17" s="9" t="s">
        <v>21</v>
      </c>
      <c r="E17" s="8">
        <v>84974284.25</v>
      </c>
      <c r="F17" s="8">
        <v>93460287.670000002</v>
      </c>
    </row>
    <row r="18" spans="1:6">
      <c r="A18" s="4" t="s">
        <v>22</v>
      </c>
      <c r="B18" s="5">
        <f>SUM(B19:B25)</f>
        <v>32753513.02</v>
      </c>
      <c r="C18" s="5">
        <f>SUM(C19:C25)</f>
        <v>37082331.230000004</v>
      </c>
      <c r="D18" s="9" t="s">
        <v>23</v>
      </c>
      <c r="E18" s="8">
        <v>0</v>
      </c>
      <c r="F18" s="8">
        <v>0</v>
      </c>
    </row>
    <row r="19" spans="1:6">
      <c r="A19" s="10" t="s">
        <v>24</v>
      </c>
      <c r="B19" s="8">
        <v>0</v>
      </c>
      <c r="C19" s="8">
        <v>0</v>
      </c>
      <c r="D19" s="9" t="s">
        <v>25</v>
      </c>
      <c r="E19" s="8">
        <v>41671431.119999997</v>
      </c>
      <c r="F19" s="8">
        <v>41704307.32</v>
      </c>
    </row>
    <row r="20" spans="1:6">
      <c r="A20" s="10" t="s">
        <v>26</v>
      </c>
      <c r="B20" s="8">
        <v>0</v>
      </c>
      <c r="C20" s="8">
        <v>0</v>
      </c>
      <c r="D20" s="6" t="s">
        <v>27</v>
      </c>
      <c r="E20" s="5">
        <f>SUM(E21:E23)</f>
        <v>0</v>
      </c>
      <c r="F20" s="5">
        <f>SUM(F21:F23)</f>
        <v>0</v>
      </c>
    </row>
    <row r="21" spans="1:6">
      <c r="A21" s="10" t="s">
        <v>28</v>
      </c>
      <c r="B21" s="8">
        <v>20380516.02</v>
      </c>
      <c r="C21" s="8">
        <v>22628417.23</v>
      </c>
      <c r="D21" s="9" t="s">
        <v>29</v>
      </c>
      <c r="E21" s="8">
        <v>0</v>
      </c>
      <c r="F21" s="8">
        <v>0</v>
      </c>
    </row>
    <row r="22" spans="1:6">
      <c r="A22" s="10" t="s">
        <v>30</v>
      </c>
      <c r="B22" s="8">
        <v>799211</v>
      </c>
      <c r="C22" s="8">
        <v>1509580</v>
      </c>
      <c r="D22" s="9" t="s">
        <v>31</v>
      </c>
      <c r="E22" s="8">
        <v>0</v>
      </c>
      <c r="F22" s="8">
        <v>0</v>
      </c>
    </row>
    <row r="23" spans="1:6">
      <c r="A23" s="10" t="s">
        <v>32</v>
      </c>
      <c r="B23" s="8">
        <v>11573786</v>
      </c>
      <c r="C23" s="8">
        <v>12944334</v>
      </c>
      <c r="D23" s="9" t="s">
        <v>33</v>
      </c>
      <c r="E23" s="8">
        <v>0</v>
      </c>
      <c r="F23" s="8">
        <v>0</v>
      </c>
    </row>
    <row r="24" spans="1:6">
      <c r="A24" s="10" t="s">
        <v>34</v>
      </c>
      <c r="B24" s="8">
        <v>0</v>
      </c>
      <c r="C24" s="8">
        <v>0</v>
      </c>
      <c r="D24" s="6" t="s">
        <v>35</v>
      </c>
      <c r="E24" s="5">
        <f>E25+E26</f>
        <v>76288444.75</v>
      </c>
      <c r="F24" s="5">
        <f>F25+F26</f>
        <v>66073294.520000003</v>
      </c>
    </row>
    <row r="25" spans="1:6">
      <c r="A25" s="10" t="s">
        <v>36</v>
      </c>
      <c r="B25" s="8">
        <v>0</v>
      </c>
      <c r="C25" s="8">
        <v>0</v>
      </c>
      <c r="D25" s="9" t="s">
        <v>37</v>
      </c>
      <c r="E25" s="8">
        <v>76288444.75</v>
      </c>
      <c r="F25" s="8">
        <v>66073294.520000003</v>
      </c>
    </row>
    <row r="26" spans="1:6">
      <c r="A26" s="4" t="s">
        <v>38</v>
      </c>
      <c r="B26" s="5">
        <f>SUM(B27:B31)</f>
        <v>70290031.100000009</v>
      </c>
      <c r="C26" s="5">
        <f>SUM(C27:C31)</f>
        <v>88234946.459999993</v>
      </c>
      <c r="D26" s="9" t="s">
        <v>39</v>
      </c>
      <c r="E26" s="8">
        <v>0</v>
      </c>
      <c r="F26" s="8">
        <v>0</v>
      </c>
    </row>
    <row r="27" spans="1:6">
      <c r="A27" s="10" t="s">
        <v>40</v>
      </c>
      <c r="B27" s="8">
        <v>2419122</v>
      </c>
      <c r="C27" s="8">
        <v>0</v>
      </c>
      <c r="D27" s="6" t="s">
        <v>41</v>
      </c>
      <c r="E27" s="5">
        <v>0</v>
      </c>
      <c r="F27" s="5">
        <v>0</v>
      </c>
    </row>
    <row r="28" spans="1:6">
      <c r="A28" s="10" t="s">
        <v>42</v>
      </c>
      <c r="B28" s="8">
        <v>10131985.720000001</v>
      </c>
      <c r="C28" s="8">
        <v>47808451.07</v>
      </c>
      <c r="D28" s="6" t="s">
        <v>43</v>
      </c>
      <c r="E28" s="5">
        <f>SUM(E29:E31)</f>
        <v>0</v>
      </c>
      <c r="F28" s="5">
        <f>SUM(F29:F31)</f>
        <v>0</v>
      </c>
    </row>
    <row r="29" spans="1:6">
      <c r="A29" s="10" t="s">
        <v>44</v>
      </c>
      <c r="B29" s="8">
        <v>4165560</v>
      </c>
      <c r="C29" s="8">
        <v>6951173.7999999998</v>
      </c>
      <c r="D29" s="9" t="s">
        <v>45</v>
      </c>
      <c r="E29" s="8">
        <v>0</v>
      </c>
      <c r="F29" s="8">
        <v>0</v>
      </c>
    </row>
    <row r="30" spans="1:6">
      <c r="A30" s="10" t="s">
        <v>46</v>
      </c>
      <c r="B30" s="8">
        <v>53573363.380000003</v>
      </c>
      <c r="C30" s="8">
        <v>33475321.59</v>
      </c>
      <c r="D30" s="9" t="s">
        <v>47</v>
      </c>
      <c r="E30" s="8">
        <v>0</v>
      </c>
      <c r="F30" s="8">
        <v>0</v>
      </c>
    </row>
    <row r="31" spans="1:6">
      <c r="A31" s="10" t="s">
        <v>48</v>
      </c>
      <c r="B31" s="8">
        <v>0</v>
      </c>
      <c r="C31" s="8">
        <v>0</v>
      </c>
      <c r="D31" s="9" t="s">
        <v>49</v>
      </c>
      <c r="E31" s="8">
        <v>0</v>
      </c>
      <c r="F31" s="8">
        <v>0</v>
      </c>
    </row>
    <row r="32" spans="1:6">
      <c r="A32" s="4" t="s">
        <v>50</v>
      </c>
      <c r="B32" s="5">
        <f>SUM(B33:B37)</f>
        <v>0</v>
      </c>
      <c r="C32" s="5">
        <f>SUM(C33:C37)</f>
        <v>0</v>
      </c>
      <c r="D32" s="6" t="s">
        <v>51</v>
      </c>
      <c r="E32" s="5">
        <f>SUM(E33:E38)</f>
        <v>123821937.56</v>
      </c>
      <c r="F32" s="5">
        <f>SUM(F33:F38)</f>
        <v>112344042.66</v>
      </c>
    </row>
    <row r="33" spans="1:6">
      <c r="A33" s="10" t="s">
        <v>52</v>
      </c>
      <c r="B33" s="8">
        <v>0</v>
      </c>
      <c r="C33" s="8">
        <v>0</v>
      </c>
      <c r="D33" s="9" t="s">
        <v>53</v>
      </c>
      <c r="E33" s="8">
        <v>71398877.180000007</v>
      </c>
      <c r="F33" s="8">
        <v>67834719.219999999</v>
      </c>
    </row>
    <row r="34" spans="1:6">
      <c r="A34" s="10" t="s">
        <v>54</v>
      </c>
      <c r="B34" s="8">
        <v>0</v>
      </c>
      <c r="C34" s="8">
        <v>0</v>
      </c>
      <c r="D34" s="9" t="s">
        <v>55</v>
      </c>
      <c r="E34" s="8">
        <v>52423060.380000003</v>
      </c>
      <c r="F34" s="8">
        <v>44509323.439999998</v>
      </c>
    </row>
    <row r="35" spans="1:6">
      <c r="A35" s="10" t="s">
        <v>56</v>
      </c>
      <c r="B35" s="8">
        <v>0</v>
      </c>
      <c r="C35" s="8">
        <v>0</v>
      </c>
      <c r="D35" s="9" t="s">
        <v>57</v>
      </c>
      <c r="E35" s="8">
        <v>0</v>
      </c>
      <c r="F35" s="8">
        <v>0</v>
      </c>
    </row>
    <row r="36" spans="1:6">
      <c r="A36" s="10" t="s">
        <v>58</v>
      </c>
      <c r="B36" s="8">
        <v>0</v>
      </c>
      <c r="C36" s="8">
        <v>0</v>
      </c>
      <c r="D36" s="9" t="s">
        <v>59</v>
      </c>
      <c r="E36" s="8">
        <v>0</v>
      </c>
      <c r="F36" s="8">
        <v>0</v>
      </c>
    </row>
    <row r="37" spans="1:6">
      <c r="A37" s="10" t="s">
        <v>60</v>
      </c>
      <c r="B37" s="8">
        <v>0</v>
      </c>
      <c r="C37" s="8">
        <v>0</v>
      </c>
      <c r="D37" s="9" t="s">
        <v>61</v>
      </c>
      <c r="E37" s="8">
        <v>0</v>
      </c>
      <c r="F37" s="8">
        <v>0</v>
      </c>
    </row>
    <row r="38" spans="1:6">
      <c r="A38" s="4" t="s">
        <v>62</v>
      </c>
      <c r="B38" s="8">
        <v>0</v>
      </c>
      <c r="C38" s="8">
        <v>0</v>
      </c>
      <c r="D38" s="9" t="s">
        <v>63</v>
      </c>
      <c r="E38" s="8">
        <v>0</v>
      </c>
      <c r="F38" s="8">
        <v>0</v>
      </c>
    </row>
    <row r="39" spans="1:6">
      <c r="A39" s="4" t="s">
        <v>64</v>
      </c>
      <c r="B39" s="5">
        <f>SUM(B40:B41)</f>
        <v>0</v>
      </c>
      <c r="C39" s="5">
        <f>SUM(C40:C41)</f>
        <v>0</v>
      </c>
      <c r="D39" s="6" t="s">
        <v>65</v>
      </c>
      <c r="E39" s="5">
        <f>SUM(E40:E42)</f>
        <v>0</v>
      </c>
      <c r="F39" s="5">
        <f>SUM(F40:F42)</f>
        <v>0</v>
      </c>
    </row>
    <row r="40" spans="1:6">
      <c r="A40" s="10" t="s">
        <v>66</v>
      </c>
      <c r="B40" s="8">
        <v>0</v>
      </c>
      <c r="C40" s="8">
        <v>0</v>
      </c>
      <c r="D40" s="9" t="s">
        <v>67</v>
      </c>
      <c r="E40" s="8">
        <v>0</v>
      </c>
      <c r="F40" s="8">
        <v>0</v>
      </c>
    </row>
    <row r="41" spans="1:6">
      <c r="A41" s="10" t="s">
        <v>68</v>
      </c>
      <c r="B41" s="8">
        <v>0</v>
      </c>
      <c r="C41" s="8">
        <v>0</v>
      </c>
      <c r="D41" s="9" t="s">
        <v>69</v>
      </c>
      <c r="E41" s="8">
        <v>0</v>
      </c>
      <c r="F41" s="8">
        <v>0</v>
      </c>
    </row>
    <row r="42" spans="1:6">
      <c r="A42" s="4" t="s">
        <v>70</v>
      </c>
      <c r="B42" s="5">
        <f>SUM(B43:B46)</f>
        <v>1987411.6</v>
      </c>
      <c r="C42" s="5">
        <f>SUM(C43:C46)</f>
        <v>1987411.6</v>
      </c>
      <c r="D42" s="9" t="s">
        <v>71</v>
      </c>
      <c r="E42" s="8">
        <v>0</v>
      </c>
      <c r="F42" s="8">
        <v>0</v>
      </c>
    </row>
    <row r="43" spans="1:6">
      <c r="A43" s="10" t="s">
        <v>72</v>
      </c>
      <c r="B43" s="8">
        <v>1987411.6</v>
      </c>
      <c r="C43" s="8">
        <v>1987411.6</v>
      </c>
      <c r="D43" s="6" t="s">
        <v>73</v>
      </c>
      <c r="E43" s="5">
        <f>SUM(E44:E46)</f>
        <v>0</v>
      </c>
      <c r="F43" s="5">
        <f>SUM(F44:F46)</f>
        <v>0</v>
      </c>
    </row>
    <row r="44" spans="1:6">
      <c r="A44" s="10" t="s">
        <v>74</v>
      </c>
      <c r="B44" s="8">
        <v>0</v>
      </c>
      <c r="C44" s="8">
        <v>0</v>
      </c>
      <c r="D44" s="9" t="s">
        <v>75</v>
      </c>
      <c r="E44" s="8">
        <v>0</v>
      </c>
      <c r="F44" s="8">
        <v>0</v>
      </c>
    </row>
    <row r="45" spans="1:6">
      <c r="A45" s="10" t="s">
        <v>76</v>
      </c>
      <c r="B45" s="8">
        <v>0</v>
      </c>
      <c r="C45" s="8">
        <v>0</v>
      </c>
      <c r="D45" s="9" t="s">
        <v>77</v>
      </c>
      <c r="E45" s="8">
        <v>0</v>
      </c>
      <c r="F45" s="8">
        <v>0</v>
      </c>
    </row>
    <row r="46" spans="1:6">
      <c r="A46" s="10" t="s">
        <v>78</v>
      </c>
      <c r="B46" s="8">
        <v>0</v>
      </c>
      <c r="C46" s="8">
        <v>0</v>
      </c>
      <c r="D46" s="9" t="s">
        <v>79</v>
      </c>
      <c r="E46" s="8">
        <v>0</v>
      </c>
      <c r="F46" s="8">
        <v>0</v>
      </c>
    </row>
    <row r="47" spans="1:6">
      <c r="A47" s="11"/>
      <c r="B47" s="12"/>
      <c r="C47" s="12"/>
      <c r="D47" s="11"/>
      <c r="E47" s="12"/>
      <c r="F47" s="12"/>
    </row>
    <row r="48" spans="1:6">
      <c r="A48" s="4" t="s">
        <v>80</v>
      </c>
      <c r="B48" s="5">
        <f>B10+B18+B26+B32+B39+B42</f>
        <v>5973560827.710001</v>
      </c>
      <c r="C48" s="5">
        <f>C10+C18+C26+C32+C39+C42</f>
        <v>5097762865.3800001</v>
      </c>
      <c r="D48" s="3" t="s">
        <v>81</v>
      </c>
      <c r="E48" s="5">
        <f>E10+E20+E24+E27+E28+E32+E39+E43</f>
        <v>384896797.48000002</v>
      </c>
      <c r="F48" s="5">
        <f>F10+F20+F24+F27+F28+F32+F39+F43</f>
        <v>366305798.67000002</v>
      </c>
    </row>
    <row r="49" spans="1:6">
      <c r="A49" s="11"/>
      <c r="B49" s="12"/>
      <c r="C49" s="12"/>
      <c r="D49" s="11"/>
      <c r="E49" s="12"/>
      <c r="F49" s="12"/>
    </row>
    <row r="50" spans="1:6">
      <c r="A50" s="1" t="s">
        <v>82</v>
      </c>
      <c r="B50" s="12"/>
      <c r="C50" s="12"/>
      <c r="D50" s="3" t="s">
        <v>83</v>
      </c>
      <c r="E50" s="12"/>
      <c r="F50" s="12"/>
    </row>
    <row r="51" spans="1:6">
      <c r="A51" s="13" t="s">
        <v>84</v>
      </c>
      <c r="B51" s="8">
        <v>181575599.31</v>
      </c>
      <c r="C51" s="8">
        <v>149240667.94999999</v>
      </c>
      <c r="D51" s="14" t="s">
        <v>85</v>
      </c>
      <c r="E51" s="8">
        <v>0</v>
      </c>
      <c r="F51" s="8">
        <v>0</v>
      </c>
    </row>
    <row r="52" spans="1:6">
      <c r="A52" s="13" t="s">
        <v>86</v>
      </c>
      <c r="B52" s="8">
        <v>291566275.18000001</v>
      </c>
      <c r="C52" s="8">
        <v>276876555.94</v>
      </c>
      <c r="D52" s="14" t="s">
        <v>87</v>
      </c>
      <c r="E52" s="8">
        <v>0</v>
      </c>
      <c r="F52" s="8">
        <v>0</v>
      </c>
    </row>
    <row r="53" spans="1:6">
      <c r="A53" s="13" t="s">
        <v>88</v>
      </c>
      <c r="B53" s="8">
        <v>16359716669.82</v>
      </c>
      <c r="C53" s="8">
        <v>15261770863.24</v>
      </c>
      <c r="D53" s="14" t="s">
        <v>89</v>
      </c>
      <c r="E53" s="8">
        <v>2007541839.8099999</v>
      </c>
      <c r="F53" s="8">
        <v>2083830284.5599999</v>
      </c>
    </row>
    <row r="54" spans="1:6">
      <c r="A54" s="13" t="s">
        <v>90</v>
      </c>
      <c r="B54" s="8">
        <v>2107539355.5599999</v>
      </c>
      <c r="C54" s="8">
        <v>1872189335.75</v>
      </c>
      <c r="D54" s="14" t="s">
        <v>91</v>
      </c>
      <c r="E54" s="8">
        <v>13500000</v>
      </c>
      <c r="F54" s="8">
        <v>13500000</v>
      </c>
    </row>
    <row r="55" spans="1:6">
      <c r="A55" s="13" t="s">
        <v>92</v>
      </c>
      <c r="B55" s="8">
        <v>124740334.01000001</v>
      </c>
      <c r="C55" s="8">
        <v>119463237.16</v>
      </c>
      <c r="D55" s="14" t="s">
        <v>93</v>
      </c>
      <c r="E55" s="8">
        <v>0</v>
      </c>
      <c r="F55" s="8">
        <v>0</v>
      </c>
    </row>
    <row r="56" spans="1:6">
      <c r="A56" s="13" t="s">
        <v>94</v>
      </c>
      <c r="B56" s="8">
        <v>-1522396808.1300001</v>
      </c>
      <c r="C56" s="8">
        <v>-1362065078.04</v>
      </c>
      <c r="D56" s="15" t="s">
        <v>95</v>
      </c>
      <c r="E56" s="8">
        <v>0</v>
      </c>
      <c r="F56" s="8">
        <v>0</v>
      </c>
    </row>
    <row r="57" spans="1:6">
      <c r="A57" s="13" t="s">
        <v>96</v>
      </c>
      <c r="B57" s="8">
        <v>0</v>
      </c>
      <c r="C57" s="8">
        <v>0</v>
      </c>
      <c r="D57" s="11"/>
      <c r="E57" s="12"/>
      <c r="F57" s="12"/>
    </row>
    <row r="58" spans="1:6">
      <c r="A58" s="13" t="s">
        <v>97</v>
      </c>
      <c r="B58" s="8">
        <v>0</v>
      </c>
      <c r="C58" s="8">
        <v>0</v>
      </c>
      <c r="D58" s="3" t="s">
        <v>98</v>
      </c>
      <c r="E58" s="5">
        <f>SUM(E51:E56)</f>
        <v>2021041839.8099999</v>
      </c>
      <c r="F58" s="5">
        <f>SUM(F51:F56)</f>
        <v>2097330284.5599999</v>
      </c>
    </row>
    <row r="59" spans="1:6">
      <c r="A59" s="13" t="s">
        <v>99</v>
      </c>
      <c r="B59" s="8">
        <v>0</v>
      </c>
      <c r="C59" s="8">
        <v>0</v>
      </c>
      <c r="D59" s="11"/>
      <c r="E59" s="12"/>
      <c r="F59" s="12"/>
    </row>
    <row r="60" spans="1:6">
      <c r="A60" s="11"/>
      <c r="B60" s="12"/>
      <c r="C60" s="12"/>
      <c r="D60" s="3" t="s">
        <v>100</v>
      </c>
      <c r="E60" s="5">
        <f>E48+E58</f>
        <v>2405938637.29</v>
      </c>
      <c r="F60" s="5">
        <f>F48+F58</f>
        <v>2463636083.23</v>
      </c>
    </row>
    <row r="61" spans="1:6">
      <c r="A61" s="4" t="s">
        <v>101</v>
      </c>
      <c r="B61" s="5">
        <f>SUM(B51:B59)</f>
        <v>17542741425.749996</v>
      </c>
      <c r="C61" s="5">
        <f>SUM(C51:C59)</f>
        <v>16317475581.999996</v>
      </c>
      <c r="D61" s="11"/>
      <c r="E61" s="12"/>
      <c r="F61" s="12"/>
    </row>
    <row r="62" spans="1:6">
      <c r="A62" s="11"/>
      <c r="B62" s="12"/>
      <c r="C62" s="12"/>
      <c r="D62" s="16" t="s">
        <v>102</v>
      </c>
      <c r="E62" s="12"/>
      <c r="F62" s="12"/>
    </row>
    <row r="63" spans="1:6">
      <c r="A63" s="4" t="s">
        <v>103</v>
      </c>
      <c r="B63" s="5">
        <f>SUM(B48+B61)</f>
        <v>23516302253.459999</v>
      </c>
      <c r="C63" s="5">
        <f>SUM(C48+C61)</f>
        <v>21415238447.379997</v>
      </c>
      <c r="D63" s="11"/>
      <c r="E63" s="12"/>
      <c r="F63" s="12"/>
    </row>
    <row r="64" spans="1:6">
      <c r="A64" s="11"/>
      <c r="B64" s="2"/>
      <c r="C64" s="2"/>
      <c r="D64" s="3" t="s">
        <v>104</v>
      </c>
      <c r="E64" s="5">
        <f>SUM(E65:E67)</f>
        <v>3548662785.8400002</v>
      </c>
      <c r="F64" s="5">
        <f>SUM(F65:F67)</f>
        <v>3588886316.6499996</v>
      </c>
    </row>
    <row r="65" spans="1:6">
      <c r="A65" s="11"/>
      <c r="B65" s="2"/>
      <c r="C65" s="2"/>
      <c r="D65" s="17" t="s">
        <v>105</v>
      </c>
      <c r="E65" s="8">
        <v>2750044755.8200002</v>
      </c>
      <c r="F65" s="8">
        <v>2778420209.3499999</v>
      </c>
    </row>
    <row r="66" spans="1:6">
      <c r="A66" s="11"/>
      <c r="B66" s="2"/>
      <c r="C66" s="2"/>
      <c r="D66" s="18" t="s">
        <v>106</v>
      </c>
      <c r="E66" s="8">
        <v>798618030.01999998</v>
      </c>
      <c r="F66" s="8">
        <v>810466107.29999995</v>
      </c>
    </row>
    <row r="67" spans="1:6">
      <c r="A67" s="22"/>
      <c r="B67" s="21"/>
      <c r="C67" s="21"/>
      <c r="D67" s="74" t="s">
        <v>107</v>
      </c>
      <c r="E67" s="75">
        <v>0</v>
      </c>
      <c r="F67" s="75">
        <v>0</v>
      </c>
    </row>
    <row r="68" spans="1:6" ht="81.75" customHeight="1">
      <c r="A68" s="80"/>
      <c r="B68" s="81"/>
      <c r="C68" s="81"/>
      <c r="D68" s="80"/>
      <c r="E68" s="82"/>
      <c r="F68" s="82"/>
    </row>
    <row r="69" spans="1:6">
      <c r="A69" s="11"/>
      <c r="B69" s="2"/>
      <c r="C69" s="2"/>
      <c r="D69" s="3" t="s">
        <v>108</v>
      </c>
      <c r="E69" s="5">
        <f>SUM(E70:E74)</f>
        <v>17561700830.329998</v>
      </c>
      <c r="F69" s="5">
        <f>SUM(F70:F74)</f>
        <v>15362716047.5</v>
      </c>
    </row>
    <row r="70" spans="1:6">
      <c r="A70" s="19"/>
      <c r="B70" s="2"/>
      <c r="C70" s="2"/>
      <c r="D70" s="17" t="s">
        <v>109</v>
      </c>
      <c r="E70" s="8">
        <v>2204043226.5</v>
      </c>
      <c r="F70" s="8">
        <v>3508854275.0499992</v>
      </c>
    </row>
    <row r="71" spans="1:6">
      <c r="A71" s="19"/>
      <c r="B71" s="2"/>
      <c r="C71" s="2"/>
      <c r="D71" s="17" t="s">
        <v>110</v>
      </c>
      <c r="E71" s="8">
        <v>14374836372.959999</v>
      </c>
      <c r="F71" s="8">
        <v>10866170204.85</v>
      </c>
    </row>
    <row r="72" spans="1:6">
      <c r="A72" s="19"/>
      <c r="B72" s="2"/>
      <c r="C72" s="2"/>
      <c r="D72" s="17" t="s">
        <v>111</v>
      </c>
      <c r="E72" s="8">
        <v>982821230.87</v>
      </c>
      <c r="F72" s="8">
        <v>987691567.60000002</v>
      </c>
    </row>
    <row r="73" spans="1:6">
      <c r="A73" s="19"/>
      <c r="B73" s="2"/>
      <c r="C73" s="2"/>
      <c r="D73" s="17" t="s">
        <v>112</v>
      </c>
      <c r="E73" s="8">
        <v>0</v>
      </c>
      <c r="F73" s="8">
        <v>0</v>
      </c>
    </row>
    <row r="74" spans="1:6">
      <c r="A74" s="19"/>
      <c r="B74" s="2"/>
      <c r="C74" s="2"/>
      <c r="D74" s="17" t="s">
        <v>113</v>
      </c>
      <c r="E74" s="8">
        <v>0</v>
      </c>
      <c r="F74" s="8">
        <v>0</v>
      </c>
    </row>
    <row r="75" spans="1:6">
      <c r="A75" s="19"/>
      <c r="B75" s="2"/>
      <c r="C75" s="2"/>
      <c r="D75" s="11"/>
      <c r="E75" s="12"/>
      <c r="F75" s="12"/>
    </row>
    <row r="76" spans="1:6">
      <c r="A76" s="19"/>
      <c r="B76" s="2"/>
      <c r="C76" s="2"/>
      <c r="D76" s="3" t="s">
        <v>114</v>
      </c>
      <c r="E76" s="5">
        <f>E77+E78</f>
        <v>0</v>
      </c>
      <c r="F76" s="5">
        <f>F77+F78</f>
        <v>0</v>
      </c>
    </row>
    <row r="77" spans="1:6">
      <c r="A77" s="19"/>
      <c r="B77" s="2"/>
      <c r="C77" s="2"/>
      <c r="D77" s="14" t="s">
        <v>115</v>
      </c>
      <c r="E77" s="8">
        <v>0</v>
      </c>
      <c r="F77" s="8">
        <v>0</v>
      </c>
    </row>
    <row r="78" spans="1:6">
      <c r="A78" s="19"/>
      <c r="B78" s="2"/>
      <c r="C78" s="2"/>
      <c r="D78" s="14" t="s">
        <v>116</v>
      </c>
      <c r="E78" s="8">
        <v>0</v>
      </c>
      <c r="F78" s="8">
        <v>0</v>
      </c>
    </row>
    <row r="79" spans="1:6">
      <c r="A79" s="19"/>
      <c r="B79" s="2"/>
      <c r="C79" s="2"/>
      <c r="D79" s="11"/>
      <c r="E79" s="12"/>
      <c r="F79" s="12"/>
    </row>
    <row r="80" spans="1:6">
      <c r="A80" s="19"/>
      <c r="B80" s="2"/>
      <c r="C80" s="2"/>
      <c r="D80" s="3" t="s">
        <v>117</v>
      </c>
      <c r="E80" s="5">
        <f>E64+E69+E76</f>
        <v>21110363616.169998</v>
      </c>
      <c r="F80" s="5">
        <f>F64+F69+F76</f>
        <v>18951602364.150002</v>
      </c>
    </row>
    <row r="81" spans="1:6">
      <c r="A81" s="19"/>
      <c r="B81" s="2"/>
      <c r="C81" s="2"/>
      <c r="D81" s="11"/>
      <c r="E81" s="12"/>
      <c r="F81" s="12"/>
    </row>
    <row r="82" spans="1:6">
      <c r="A82" s="19"/>
      <c r="B82" s="2"/>
      <c r="C82" s="2"/>
      <c r="D82" s="3" t="s">
        <v>118</v>
      </c>
      <c r="E82" s="5">
        <f>E60+E80</f>
        <v>23516302253.459999</v>
      </c>
      <c r="F82" s="5">
        <f>F60+F80</f>
        <v>21415238447.380001</v>
      </c>
    </row>
    <row r="83" spans="1:6">
      <c r="A83" s="20"/>
      <c r="B83" s="21"/>
      <c r="C83" s="21"/>
      <c r="D83" s="22"/>
      <c r="E83" s="21"/>
      <c r="F83" s="21"/>
    </row>
    <row r="84" spans="1:6" ht="55.5" customHeight="1">
      <c r="A84" s="58"/>
      <c r="B84" s="59"/>
      <c r="C84" s="59"/>
      <c r="D84" s="60"/>
      <c r="E84" s="59"/>
      <c r="F84" s="59"/>
    </row>
    <row r="85" spans="1:6" ht="60" customHeight="1">
      <c r="A85" s="64"/>
      <c r="B85" s="65"/>
      <c r="C85" s="66"/>
      <c r="D85" s="67"/>
      <c r="E85" s="67"/>
      <c r="F85" s="64"/>
    </row>
    <row r="86" spans="1:6">
      <c r="A86" s="64"/>
      <c r="B86" s="65"/>
      <c r="C86" s="68"/>
      <c r="D86" s="68"/>
      <c r="E86" s="69"/>
      <c r="F86" s="64"/>
    </row>
    <row r="87" spans="1:6" ht="44.25" customHeight="1">
      <c r="A87" s="64"/>
      <c r="B87" s="70"/>
      <c r="C87" s="64"/>
      <c r="D87" s="286"/>
      <c r="E87" s="286"/>
      <c r="F87" s="67"/>
    </row>
    <row r="88" spans="1:6" ht="138.75" customHeight="1">
      <c r="A88" s="287"/>
      <c r="B88" s="287"/>
      <c r="C88" s="287"/>
      <c r="D88" s="288"/>
      <c r="E88" s="288"/>
      <c r="F88" s="71"/>
    </row>
    <row r="89" spans="1:6" ht="2.25" hidden="1" customHeight="1">
      <c r="A89" s="64"/>
      <c r="B89" s="64"/>
      <c r="C89" s="64"/>
      <c r="D89" s="72"/>
      <c r="E89" s="64"/>
      <c r="F89" s="64"/>
    </row>
    <row r="90" spans="1:6" hidden="1">
      <c r="A90" s="64"/>
      <c r="B90" s="64"/>
      <c r="C90" s="64"/>
      <c r="D90" s="64"/>
      <c r="E90" s="64"/>
      <c r="F90" s="64"/>
    </row>
    <row r="91" spans="1:6" ht="118.5" hidden="1" customHeight="1"/>
  </sheetData>
  <mergeCells count="9">
    <mergeCell ref="D87:E87"/>
    <mergeCell ref="A88:C88"/>
    <mergeCell ref="D88:E88"/>
    <mergeCell ref="A1:F1"/>
    <mergeCell ref="A3:F3"/>
    <mergeCell ref="A4:F4"/>
    <mergeCell ref="A5:F5"/>
    <mergeCell ref="A6:F6"/>
    <mergeCell ref="A2:F2"/>
  </mergeCells>
  <dataValidations count="3">
    <dataValidation allowBlank="1" showInputMessage="1" showErrorMessage="1" prompt="20XN (d)" sqref="B7 IX7 ST7 ACP7 AML7 AWH7 BGD7 BPZ7 BZV7 CJR7 CTN7 DDJ7 DNF7 DXB7 EGX7 EQT7 FAP7 FKL7 FUH7 GED7 GNZ7 GXV7 HHR7 HRN7 IBJ7 ILF7 IVB7 JEX7 JOT7 JYP7 KIL7 KSH7 LCD7 LLZ7 LVV7 MFR7 MPN7 MZJ7 NJF7 NTB7 OCX7 OMT7 OWP7 PGL7 PQH7 QAD7 QJZ7 QTV7 RDR7 RNN7 RXJ7 SHF7 SRB7 TAX7 TKT7 TUP7 UEL7 UOH7 UYD7 VHZ7 VRV7 WBR7 WLN7 WVJ7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E7 JA7 SW7 ACS7 AMO7 AWK7 BGG7 BQC7 BZY7 CJU7 CTQ7 DDM7 DNI7 DXE7 EHA7 EQW7 FAS7 FKO7 FUK7 GEG7 GOC7 GXY7 HHU7 HRQ7 IBM7 ILI7 IVE7 JFA7 JOW7 JYS7 KIO7 KSK7 LCG7 LMC7 LVY7 MFU7 MPQ7 MZM7 NJI7 NTE7 ODA7 OMW7 OWS7 PGO7 PQK7 QAG7 QKC7 QTY7 RDU7 RNQ7 RXM7 SHI7 SRE7 TBA7 TKW7 TUS7 UEO7 UOK7 UYG7 VIC7 VRY7 WBU7 WLQ7 WVM7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BFF60119-CECD-47EB-A736-6690E8B9A316}"/>
    <dataValidation allowBlank="1" showInputMessage="1" showErrorMessage="1" prompt="31 de diciembre de 20XN-1 (e)" sqref="C7 IY7 SU7 ACQ7 AMM7 AWI7 BGE7 BQA7 BZW7 CJS7 CTO7 DDK7 DNG7 DXC7 EGY7 EQU7 FAQ7 FKM7 FUI7 GEE7 GOA7 GXW7 HHS7 HRO7 IBK7 ILG7 IVC7 JEY7 JOU7 JYQ7 KIM7 KSI7 LCE7 LMA7 LVW7 MFS7 MPO7 MZK7 NJG7 NTC7 OCY7 OMU7 OWQ7 PGM7 PQI7 QAE7 QKA7 QTW7 RDS7 RNO7 RXK7 SHG7 SRC7 TAY7 TKU7 TUQ7 UEM7 UOI7 UYE7 VIA7 VRW7 WBS7 WLO7 WVK7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F7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45 JB65545 SX65545 ACT65545 AMP65545 AWL65545 BGH65545 BQD65545 BZZ65545 CJV65545 CTR65545 DDN65545 DNJ65545 DXF65545 EHB65545 EQX65545 FAT65545 FKP65545 FUL65545 GEH65545 GOD65545 GXZ65545 HHV65545 HRR65545 IBN65545 ILJ65545 IVF65545 JFB65545 JOX65545 JYT65545 KIP65545 KSL65545 LCH65545 LMD65545 LVZ65545 MFV65545 MPR65545 MZN65545 NJJ65545 NTF65545 ODB65545 OMX65545 OWT65545 PGP65545 PQL65545 QAH65545 QKD65545 QTZ65545 RDV65545 RNR65545 RXN65545 SHJ65545 SRF65545 TBB65545 TKX65545 TUT65545 UEP65545 UOL65545 UYH65545 VID65545 VRZ65545 WBV65545 WLR65545 WVN65545 F131081 JB131081 SX131081 ACT131081 AMP131081 AWL131081 BGH131081 BQD131081 BZZ131081 CJV131081 CTR131081 DDN131081 DNJ131081 DXF131081 EHB131081 EQX131081 FAT131081 FKP131081 FUL131081 GEH131081 GOD131081 GXZ131081 HHV131081 HRR131081 IBN131081 ILJ131081 IVF131081 JFB131081 JOX131081 JYT131081 KIP131081 KSL131081 LCH131081 LMD131081 LVZ131081 MFV131081 MPR131081 MZN131081 NJJ131081 NTF131081 ODB131081 OMX131081 OWT131081 PGP131081 PQL131081 QAH131081 QKD131081 QTZ131081 RDV131081 RNR131081 RXN131081 SHJ131081 SRF131081 TBB131081 TKX131081 TUT131081 UEP131081 UOL131081 UYH131081 VID131081 VRZ131081 WBV131081 WLR131081 WVN131081 F196617 JB196617 SX196617 ACT196617 AMP196617 AWL196617 BGH196617 BQD196617 BZZ196617 CJV196617 CTR196617 DDN196617 DNJ196617 DXF196617 EHB196617 EQX196617 FAT196617 FKP196617 FUL196617 GEH196617 GOD196617 GXZ196617 HHV196617 HRR196617 IBN196617 ILJ196617 IVF196617 JFB196617 JOX196617 JYT196617 KIP196617 KSL196617 LCH196617 LMD196617 LVZ196617 MFV196617 MPR196617 MZN196617 NJJ196617 NTF196617 ODB196617 OMX196617 OWT196617 PGP196617 PQL196617 QAH196617 QKD196617 QTZ196617 RDV196617 RNR196617 RXN196617 SHJ196617 SRF196617 TBB196617 TKX196617 TUT196617 UEP196617 UOL196617 UYH196617 VID196617 VRZ196617 WBV196617 WLR196617 WVN196617 F262153 JB262153 SX262153 ACT262153 AMP262153 AWL262153 BGH262153 BQD262153 BZZ262153 CJV262153 CTR262153 DDN262153 DNJ262153 DXF262153 EHB262153 EQX262153 FAT262153 FKP262153 FUL262153 GEH262153 GOD262153 GXZ262153 HHV262153 HRR262153 IBN262153 ILJ262153 IVF262153 JFB262153 JOX262153 JYT262153 KIP262153 KSL262153 LCH262153 LMD262153 LVZ262153 MFV262153 MPR262153 MZN262153 NJJ262153 NTF262153 ODB262153 OMX262153 OWT262153 PGP262153 PQL262153 QAH262153 QKD262153 QTZ262153 RDV262153 RNR262153 RXN262153 SHJ262153 SRF262153 TBB262153 TKX262153 TUT262153 UEP262153 UOL262153 UYH262153 VID262153 VRZ262153 WBV262153 WLR262153 WVN262153 F327689 JB327689 SX327689 ACT327689 AMP327689 AWL327689 BGH327689 BQD327689 BZZ327689 CJV327689 CTR327689 DDN327689 DNJ327689 DXF327689 EHB327689 EQX327689 FAT327689 FKP327689 FUL327689 GEH327689 GOD327689 GXZ327689 HHV327689 HRR327689 IBN327689 ILJ327689 IVF327689 JFB327689 JOX327689 JYT327689 KIP327689 KSL327689 LCH327689 LMD327689 LVZ327689 MFV327689 MPR327689 MZN327689 NJJ327689 NTF327689 ODB327689 OMX327689 OWT327689 PGP327689 PQL327689 QAH327689 QKD327689 QTZ327689 RDV327689 RNR327689 RXN327689 SHJ327689 SRF327689 TBB327689 TKX327689 TUT327689 UEP327689 UOL327689 UYH327689 VID327689 VRZ327689 WBV327689 WLR327689 WVN327689 F393225 JB393225 SX393225 ACT393225 AMP393225 AWL393225 BGH393225 BQD393225 BZZ393225 CJV393225 CTR393225 DDN393225 DNJ393225 DXF393225 EHB393225 EQX393225 FAT393225 FKP393225 FUL393225 GEH393225 GOD393225 GXZ393225 HHV393225 HRR393225 IBN393225 ILJ393225 IVF393225 JFB393225 JOX393225 JYT393225 KIP393225 KSL393225 LCH393225 LMD393225 LVZ393225 MFV393225 MPR393225 MZN393225 NJJ393225 NTF393225 ODB393225 OMX393225 OWT393225 PGP393225 PQL393225 QAH393225 QKD393225 QTZ393225 RDV393225 RNR393225 RXN393225 SHJ393225 SRF393225 TBB393225 TKX393225 TUT393225 UEP393225 UOL393225 UYH393225 VID393225 VRZ393225 WBV393225 WLR393225 WVN393225 F458761 JB458761 SX458761 ACT458761 AMP458761 AWL458761 BGH458761 BQD458761 BZZ458761 CJV458761 CTR458761 DDN458761 DNJ458761 DXF458761 EHB458761 EQX458761 FAT458761 FKP458761 FUL458761 GEH458761 GOD458761 GXZ458761 HHV458761 HRR458761 IBN458761 ILJ458761 IVF458761 JFB458761 JOX458761 JYT458761 KIP458761 KSL458761 LCH458761 LMD458761 LVZ458761 MFV458761 MPR458761 MZN458761 NJJ458761 NTF458761 ODB458761 OMX458761 OWT458761 PGP458761 PQL458761 QAH458761 QKD458761 QTZ458761 RDV458761 RNR458761 RXN458761 SHJ458761 SRF458761 TBB458761 TKX458761 TUT458761 UEP458761 UOL458761 UYH458761 VID458761 VRZ458761 WBV458761 WLR458761 WVN458761 F524297 JB524297 SX524297 ACT524297 AMP524297 AWL524297 BGH524297 BQD524297 BZZ524297 CJV524297 CTR524297 DDN524297 DNJ524297 DXF524297 EHB524297 EQX524297 FAT524297 FKP524297 FUL524297 GEH524297 GOD524297 GXZ524297 HHV524297 HRR524297 IBN524297 ILJ524297 IVF524297 JFB524297 JOX524297 JYT524297 KIP524297 KSL524297 LCH524297 LMD524297 LVZ524297 MFV524297 MPR524297 MZN524297 NJJ524297 NTF524297 ODB524297 OMX524297 OWT524297 PGP524297 PQL524297 QAH524297 QKD524297 QTZ524297 RDV524297 RNR524297 RXN524297 SHJ524297 SRF524297 TBB524297 TKX524297 TUT524297 UEP524297 UOL524297 UYH524297 VID524297 VRZ524297 WBV524297 WLR524297 WVN524297 F589833 JB589833 SX589833 ACT589833 AMP589833 AWL589833 BGH589833 BQD589833 BZZ589833 CJV589833 CTR589833 DDN589833 DNJ589833 DXF589833 EHB589833 EQX589833 FAT589833 FKP589833 FUL589833 GEH589833 GOD589833 GXZ589833 HHV589833 HRR589833 IBN589833 ILJ589833 IVF589833 JFB589833 JOX589833 JYT589833 KIP589833 KSL589833 LCH589833 LMD589833 LVZ589833 MFV589833 MPR589833 MZN589833 NJJ589833 NTF589833 ODB589833 OMX589833 OWT589833 PGP589833 PQL589833 QAH589833 QKD589833 QTZ589833 RDV589833 RNR589833 RXN589833 SHJ589833 SRF589833 TBB589833 TKX589833 TUT589833 UEP589833 UOL589833 UYH589833 VID589833 VRZ589833 WBV589833 WLR589833 WVN589833 F655369 JB655369 SX655369 ACT655369 AMP655369 AWL655369 BGH655369 BQD655369 BZZ655369 CJV655369 CTR655369 DDN655369 DNJ655369 DXF655369 EHB655369 EQX655369 FAT655369 FKP655369 FUL655369 GEH655369 GOD655369 GXZ655369 HHV655369 HRR655369 IBN655369 ILJ655369 IVF655369 JFB655369 JOX655369 JYT655369 KIP655369 KSL655369 LCH655369 LMD655369 LVZ655369 MFV655369 MPR655369 MZN655369 NJJ655369 NTF655369 ODB655369 OMX655369 OWT655369 PGP655369 PQL655369 QAH655369 QKD655369 QTZ655369 RDV655369 RNR655369 RXN655369 SHJ655369 SRF655369 TBB655369 TKX655369 TUT655369 UEP655369 UOL655369 UYH655369 VID655369 VRZ655369 WBV655369 WLR655369 WVN655369 F720905 JB720905 SX720905 ACT720905 AMP720905 AWL720905 BGH720905 BQD720905 BZZ720905 CJV720905 CTR720905 DDN720905 DNJ720905 DXF720905 EHB720905 EQX720905 FAT720905 FKP720905 FUL720905 GEH720905 GOD720905 GXZ720905 HHV720905 HRR720905 IBN720905 ILJ720905 IVF720905 JFB720905 JOX720905 JYT720905 KIP720905 KSL720905 LCH720905 LMD720905 LVZ720905 MFV720905 MPR720905 MZN720905 NJJ720905 NTF720905 ODB720905 OMX720905 OWT720905 PGP720905 PQL720905 QAH720905 QKD720905 QTZ720905 RDV720905 RNR720905 RXN720905 SHJ720905 SRF720905 TBB720905 TKX720905 TUT720905 UEP720905 UOL720905 UYH720905 VID720905 VRZ720905 WBV720905 WLR720905 WVN720905 F786441 JB786441 SX786441 ACT786441 AMP786441 AWL786441 BGH786441 BQD786441 BZZ786441 CJV786441 CTR786441 DDN786441 DNJ786441 DXF786441 EHB786441 EQX786441 FAT786441 FKP786441 FUL786441 GEH786441 GOD786441 GXZ786441 HHV786441 HRR786441 IBN786441 ILJ786441 IVF786441 JFB786441 JOX786441 JYT786441 KIP786441 KSL786441 LCH786441 LMD786441 LVZ786441 MFV786441 MPR786441 MZN786441 NJJ786441 NTF786441 ODB786441 OMX786441 OWT786441 PGP786441 PQL786441 QAH786441 QKD786441 QTZ786441 RDV786441 RNR786441 RXN786441 SHJ786441 SRF786441 TBB786441 TKX786441 TUT786441 UEP786441 UOL786441 UYH786441 VID786441 VRZ786441 WBV786441 WLR786441 WVN786441 F851977 JB851977 SX851977 ACT851977 AMP851977 AWL851977 BGH851977 BQD851977 BZZ851977 CJV851977 CTR851977 DDN851977 DNJ851977 DXF851977 EHB851977 EQX851977 FAT851977 FKP851977 FUL851977 GEH851977 GOD851977 GXZ851977 HHV851977 HRR851977 IBN851977 ILJ851977 IVF851977 JFB851977 JOX851977 JYT851977 KIP851977 KSL851977 LCH851977 LMD851977 LVZ851977 MFV851977 MPR851977 MZN851977 NJJ851977 NTF851977 ODB851977 OMX851977 OWT851977 PGP851977 PQL851977 QAH851977 QKD851977 QTZ851977 RDV851977 RNR851977 RXN851977 SHJ851977 SRF851977 TBB851977 TKX851977 TUT851977 UEP851977 UOL851977 UYH851977 VID851977 VRZ851977 WBV851977 WLR851977 WVN851977 F917513 JB917513 SX917513 ACT917513 AMP917513 AWL917513 BGH917513 BQD917513 BZZ917513 CJV917513 CTR917513 DDN917513 DNJ917513 DXF917513 EHB917513 EQX917513 FAT917513 FKP917513 FUL917513 GEH917513 GOD917513 GXZ917513 HHV917513 HRR917513 IBN917513 ILJ917513 IVF917513 JFB917513 JOX917513 JYT917513 KIP917513 KSL917513 LCH917513 LMD917513 LVZ917513 MFV917513 MPR917513 MZN917513 NJJ917513 NTF917513 ODB917513 OMX917513 OWT917513 PGP917513 PQL917513 QAH917513 QKD917513 QTZ917513 RDV917513 RNR917513 RXN917513 SHJ917513 SRF917513 TBB917513 TKX917513 TUT917513 UEP917513 UOL917513 UYH917513 VID917513 VRZ917513 WBV917513 WLR917513 WVN917513 F983049 JB983049 SX983049 ACT983049 AMP983049 AWL983049 BGH983049 BQD983049 BZZ983049 CJV983049 CTR983049 DDN983049 DNJ983049 DXF983049 EHB983049 EQX983049 FAT983049 FKP983049 FUL983049 GEH983049 GOD983049 GXZ983049 HHV983049 HRR983049 IBN983049 ILJ983049 IVF983049 JFB983049 JOX983049 JYT983049 KIP983049 KSL983049 LCH983049 LMD983049 LVZ983049 MFV983049 MPR983049 MZN983049 NJJ983049 NTF983049 ODB983049 OMX983049 OWT983049 PGP983049 PQL983049 QAH983049 QKD983049 QTZ983049 RDV983049 RNR983049 RXN983049 SHJ983049 SRF983049 TBB983049 TKX983049 TUT983049 UEP983049 UOL983049 UYH983049 VID983049 VRZ983049 WBV983049 WLR983049 WVN983049" xr:uid="{4D9DB52D-7C3B-4A3F-A304-A6ED42152F47}"/>
    <dataValidation type="decimal" allowBlank="1" showInputMessage="1" showErrorMessage="1" sqref="B10:C63 IX10:IY63 ST10:SU63 ACP10:ACQ63 AML10:AMM63 AWH10:AWI63 BGD10:BGE63 BPZ10:BQA63 BZV10:BZW63 CJR10:CJS63 CTN10:CTO63 DDJ10:DDK63 DNF10:DNG63 DXB10:DXC63 EGX10:EGY63 EQT10:EQU63 FAP10:FAQ63 FKL10:FKM63 FUH10:FUI63 GED10:GEE63 GNZ10:GOA63 GXV10:GXW63 HHR10:HHS63 HRN10:HRO63 IBJ10:IBK63 ILF10:ILG63 IVB10:IVC63 JEX10:JEY63 JOT10:JOU63 JYP10:JYQ63 KIL10:KIM63 KSH10:KSI63 LCD10:LCE63 LLZ10:LMA63 LVV10:LVW63 MFR10:MFS63 MPN10:MPO63 MZJ10:MZK63 NJF10:NJG63 NTB10:NTC63 OCX10:OCY63 OMT10:OMU63 OWP10:OWQ63 PGL10:PGM63 PQH10:PQI63 QAD10:QAE63 QJZ10:QKA63 QTV10:QTW63 RDR10:RDS63 RNN10:RNO63 RXJ10:RXK63 SHF10:SHG63 SRB10:SRC63 TAX10:TAY63 TKT10:TKU63 TUP10:TUQ63 UEL10:UEM63 UOH10:UOI63 UYD10:UYE63 VHZ10:VIA63 VRV10:VRW63 WBR10:WBS63 WLN10:WLO63 WVJ10:WVK63 B65548:C65601 IX65548:IY65601 ST65548:SU65601 ACP65548:ACQ65601 AML65548:AMM65601 AWH65548:AWI65601 BGD65548:BGE65601 BPZ65548:BQA65601 BZV65548:BZW65601 CJR65548:CJS65601 CTN65548:CTO65601 DDJ65548:DDK65601 DNF65548:DNG65601 DXB65548:DXC65601 EGX65548:EGY65601 EQT65548:EQU65601 FAP65548:FAQ65601 FKL65548:FKM65601 FUH65548:FUI65601 GED65548:GEE65601 GNZ65548:GOA65601 GXV65548:GXW65601 HHR65548:HHS65601 HRN65548:HRO65601 IBJ65548:IBK65601 ILF65548:ILG65601 IVB65548:IVC65601 JEX65548:JEY65601 JOT65548:JOU65601 JYP65548:JYQ65601 KIL65548:KIM65601 KSH65548:KSI65601 LCD65548:LCE65601 LLZ65548:LMA65601 LVV65548:LVW65601 MFR65548:MFS65601 MPN65548:MPO65601 MZJ65548:MZK65601 NJF65548:NJG65601 NTB65548:NTC65601 OCX65548:OCY65601 OMT65548:OMU65601 OWP65548:OWQ65601 PGL65548:PGM65601 PQH65548:PQI65601 QAD65548:QAE65601 QJZ65548:QKA65601 QTV65548:QTW65601 RDR65548:RDS65601 RNN65548:RNO65601 RXJ65548:RXK65601 SHF65548:SHG65601 SRB65548:SRC65601 TAX65548:TAY65601 TKT65548:TKU65601 TUP65548:TUQ65601 UEL65548:UEM65601 UOH65548:UOI65601 UYD65548:UYE65601 VHZ65548:VIA65601 VRV65548:VRW65601 WBR65548:WBS65601 WLN65548:WLO65601 WVJ65548:WVK65601 B131084:C131137 IX131084:IY131137 ST131084:SU131137 ACP131084:ACQ131137 AML131084:AMM131137 AWH131084:AWI131137 BGD131084:BGE131137 BPZ131084:BQA131137 BZV131084:BZW131137 CJR131084:CJS131137 CTN131084:CTO131137 DDJ131084:DDK131137 DNF131084:DNG131137 DXB131084:DXC131137 EGX131084:EGY131137 EQT131084:EQU131137 FAP131084:FAQ131137 FKL131084:FKM131137 FUH131084:FUI131137 GED131084:GEE131137 GNZ131084:GOA131137 GXV131084:GXW131137 HHR131084:HHS131137 HRN131084:HRO131137 IBJ131084:IBK131137 ILF131084:ILG131137 IVB131084:IVC131137 JEX131084:JEY131137 JOT131084:JOU131137 JYP131084:JYQ131137 KIL131084:KIM131137 KSH131084:KSI131137 LCD131084:LCE131137 LLZ131084:LMA131137 LVV131084:LVW131137 MFR131084:MFS131137 MPN131084:MPO131137 MZJ131084:MZK131137 NJF131084:NJG131137 NTB131084:NTC131137 OCX131084:OCY131137 OMT131084:OMU131137 OWP131084:OWQ131137 PGL131084:PGM131137 PQH131084:PQI131137 QAD131084:QAE131137 QJZ131084:QKA131137 QTV131084:QTW131137 RDR131084:RDS131137 RNN131084:RNO131137 RXJ131084:RXK131137 SHF131084:SHG131137 SRB131084:SRC131137 TAX131084:TAY131137 TKT131084:TKU131137 TUP131084:TUQ131137 UEL131084:UEM131137 UOH131084:UOI131137 UYD131084:UYE131137 VHZ131084:VIA131137 VRV131084:VRW131137 WBR131084:WBS131137 WLN131084:WLO131137 WVJ131084:WVK131137 B196620:C196673 IX196620:IY196673 ST196620:SU196673 ACP196620:ACQ196673 AML196620:AMM196673 AWH196620:AWI196673 BGD196620:BGE196673 BPZ196620:BQA196673 BZV196620:BZW196673 CJR196620:CJS196673 CTN196620:CTO196673 DDJ196620:DDK196673 DNF196620:DNG196673 DXB196620:DXC196673 EGX196620:EGY196673 EQT196620:EQU196673 FAP196620:FAQ196673 FKL196620:FKM196673 FUH196620:FUI196673 GED196620:GEE196673 GNZ196620:GOA196673 GXV196620:GXW196673 HHR196620:HHS196673 HRN196620:HRO196673 IBJ196620:IBK196673 ILF196620:ILG196673 IVB196620:IVC196673 JEX196620:JEY196673 JOT196620:JOU196673 JYP196620:JYQ196673 KIL196620:KIM196673 KSH196620:KSI196673 LCD196620:LCE196673 LLZ196620:LMA196673 LVV196620:LVW196673 MFR196620:MFS196673 MPN196620:MPO196673 MZJ196620:MZK196673 NJF196620:NJG196673 NTB196620:NTC196673 OCX196620:OCY196673 OMT196620:OMU196673 OWP196620:OWQ196673 PGL196620:PGM196673 PQH196620:PQI196673 QAD196620:QAE196673 QJZ196620:QKA196673 QTV196620:QTW196673 RDR196620:RDS196673 RNN196620:RNO196673 RXJ196620:RXK196673 SHF196620:SHG196673 SRB196620:SRC196673 TAX196620:TAY196673 TKT196620:TKU196673 TUP196620:TUQ196673 UEL196620:UEM196673 UOH196620:UOI196673 UYD196620:UYE196673 VHZ196620:VIA196673 VRV196620:VRW196673 WBR196620:WBS196673 WLN196620:WLO196673 WVJ196620:WVK196673 B262156:C262209 IX262156:IY262209 ST262156:SU262209 ACP262156:ACQ262209 AML262156:AMM262209 AWH262156:AWI262209 BGD262156:BGE262209 BPZ262156:BQA262209 BZV262156:BZW262209 CJR262156:CJS262209 CTN262156:CTO262209 DDJ262156:DDK262209 DNF262156:DNG262209 DXB262156:DXC262209 EGX262156:EGY262209 EQT262156:EQU262209 FAP262156:FAQ262209 FKL262156:FKM262209 FUH262156:FUI262209 GED262156:GEE262209 GNZ262156:GOA262209 GXV262156:GXW262209 HHR262156:HHS262209 HRN262156:HRO262209 IBJ262156:IBK262209 ILF262156:ILG262209 IVB262156:IVC262209 JEX262156:JEY262209 JOT262156:JOU262209 JYP262156:JYQ262209 KIL262156:KIM262209 KSH262156:KSI262209 LCD262156:LCE262209 LLZ262156:LMA262209 LVV262156:LVW262209 MFR262156:MFS262209 MPN262156:MPO262209 MZJ262156:MZK262209 NJF262156:NJG262209 NTB262156:NTC262209 OCX262156:OCY262209 OMT262156:OMU262209 OWP262156:OWQ262209 PGL262156:PGM262209 PQH262156:PQI262209 QAD262156:QAE262209 QJZ262156:QKA262209 QTV262156:QTW262209 RDR262156:RDS262209 RNN262156:RNO262209 RXJ262156:RXK262209 SHF262156:SHG262209 SRB262156:SRC262209 TAX262156:TAY262209 TKT262156:TKU262209 TUP262156:TUQ262209 UEL262156:UEM262209 UOH262156:UOI262209 UYD262156:UYE262209 VHZ262156:VIA262209 VRV262156:VRW262209 WBR262156:WBS262209 WLN262156:WLO262209 WVJ262156:WVK262209 B327692:C327745 IX327692:IY327745 ST327692:SU327745 ACP327692:ACQ327745 AML327692:AMM327745 AWH327692:AWI327745 BGD327692:BGE327745 BPZ327692:BQA327745 BZV327692:BZW327745 CJR327692:CJS327745 CTN327692:CTO327745 DDJ327692:DDK327745 DNF327692:DNG327745 DXB327692:DXC327745 EGX327692:EGY327745 EQT327692:EQU327745 FAP327692:FAQ327745 FKL327692:FKM327745 FUH327692:FUI327745 GED327692:GEE327745 GNZ327692:GOA327745 GXV327692:GXW327745 HHR327692:HHS327745 HRN327692:HRO327745 IBJ327692:IBK327745 ILF327692:ILG327745 IVB327692:IVC327745 JEX327692:JEY327745 JOT327692:JOU327745 JYP327692:JYQ327745 KIL327692:KIM327745 KSH327692:KSI327745 LCD327692:LCE327745 LLZ327692:LMA327745 LVV327692:LVW327745 MFR327692:MFS327745 MPN327692:MPO327745 MZJ327692:MZK327745 NJF327692:NJG327745 NTB327692:NTC327745 OCX327692:OCY327745 OMT327692:OMU327745 OWP327692:OWQ327745 PGL327692:PGM327745 PQH327692:PQI327745 QAD327692:QAE327745 QJZ327692:QKA327745 QTV327692:QTW327745 RDR327692:RDS327745 RNN327692:RNO327745 RXJ327692:RXK327745 SHF327692:SHG327745 SRB327692:SRC327745 TAX327692:TAY327745 TKT327692:TKU327745 TUP327692:TUQ327745 UEL327692:UEM327745 UOH327692:UOI327745 UYD327692:UYE327745 VHZ327692:VIA327745 VRV327692:VRW327745 WBR327692:WBS327745 WLN327692:WLO327745 WVJ327692:WVK327745 B393228:C393281 IX393228:IY393281 ST393228:SU393281 ACP393228:ACQ393281 AML393228:AMM393281 AWH393228:AWI393281 BGD393228:BGE393281 BPZ393228:BQA393281 BZV393228:BZW393281 CJR393228:CJS393281 CTN393228:CTO393281 DDJ393228:DDK393281 DNF393228:DNG393281 DXB393228:DXC393281 EGX393228:EGY393281 EQT393228:EQU393281 FAP393228:FAQ393281 FKL393228:FKM393281 FUH393228:FUI393281 GED393228:GEE393281 GNZ393228:GOA393281 GXV393228:GXW393281 HHR393228:HHS393281 HRN393228:HRO393281 IBJ393228:IBK393281 ILF393228:ILG393281 IVB393228:IVC393281 JEX393228:JEY393281 JOT393228:JOU393281 JYP393228:JYQ393281 KIL393228:KIM393281 KSH393228:KSI393281 LCD393228:LCE393281 LLZ393228:LMA393281 LVV393228:LVW393281 MFR393228:MFS393281 MPN393228:MPO393281 MZJ393228:MZK393281 NJF393228:NJG393281 NTB393228:NTC393281 OCX393228:OCY393281 OMT393228:OMU393281 OWP393228:OWQ393281 PGL393228:PGM393281 PQH393228:PQI393281 QAD393228:QAE393281 QJZ393228:QKA393281 QTV393228:QTW393281 RDR393228:RDS393281 RNN393228:RNO393281 RXJ393228:RXK393281 SHF393228:SHG393281 SRB393228:SRC393281 TAX393228:TAY393281 TKT393228:TKU393281 TUP393228:TUQ393281 UEL393228:UEM393281 UOH393228:UOI393281 UYD393228:UYE393281 VHZ393228:VIA393281 VRV393228:VRW393281 WBR393228:WBS393281 WLN393228:WLO393281 WVJ393228:WVK393281 B458764:C458817 IX458764:IY458817 ST458764:SU458817 ACP458764:ACQ458817 AML458764:AMM458817 AWH458764:AWI458817 BGD458764:BGE458817 BPZ458764:BQA458817 BZV458764:BZW458817 CJR458764:CJS458817 CTN458764:CTO458817 DDJ458764:DDK458817 DNF458764:DNG458817 DXB458764:DXC458817 EGX458764:EGY458817 EQT458764:EQU458817 FAP458764:FAQ458817 FKL458764:FKM458817 FUH458764:FUI458817 GED458764:GEE458817 GNZ458764:GOA458817 GXV458764:GXW458817 HHR458764:HHS458817 HRN458764:HRO458817 IBJ458764:IBK458817 ILF458764:ILG458817 IVB458764:IVC458817 JEX458764:JEY458817 JOT458764:JOU458817 JYP458764:JYQ458817 KIL458764:KIM458817 KSH458764:KSI458817 LCD458764:LCE458817 LLZ458764:LMA458817 LVV458764:LVW458817 MFR458764:MFS458817 MPN458764:MPO458817 MZJ458764:MZK458817 NJF458764:NJG458817 NTB458764:NTC458817 OCX458764:OCY458817 OMT458764:OMU458817 OWP458764:OWQ458817 PGL458764:PGM458817 PQH458764:PQI458817 QAD458764:QAE458817 QJZ458764:QKA458817 QTV458764:QTW458817 RDR458764:RDS458817 RNN458764:RNO458817 RXJ458764:RXK458817 SHF458764:SHG458817 SRB458764:SRC458817 TAX458764:TAY458817 TKT458764:TKU458817 TUP458764:TUQ458817 UEL458764:UEM458817 UOH458764:UOI458817 UYD458764:UYE458817 VHZ458764:VIA458817 VRV458764:VRW458817 WBR458764:WBS458817 WLN458764:WLO458817 WVJ458764:WVK458817 B524300:C524353 IX524300:IY524353 ST524300:SU524353 ACP524300:ACQ524353 AML524300:AMM524353 AWH524300:AWI524353 BGD524300:BGE524353 BPZ524300:BQA524353 BZV524300:BZW524353 CJR524300:CJS524353 CTN524300:CTO524353 DDJ524300:DDK524353 DNF524300:DNG524353 DXB524300:DXC524353 EGX524300:EGY524353 EQT524300:EQU524353 FAP524300:FAQ524353 FKL524300:FKM524353 FUH524300:FUI524353 GED524300:GEE524353 GNZ524300:GOA524353 GXV524300:GXW524353 HHR524300:HHS524353 HRN524300:HRO524353 IBJ524300:IBK524353 ILF524300:ILG524353 IVB524300:IVC524353 JEX524300:JEY524353 JOT524300:JOU524353 JYP524300:JYQ524353 KIL524300:KIM524353 KSH524300:KSI524353 LCD524300:LCE524353 LLZ524300:LMA524353 LVV524300:LVW524353 MFR524300:MFS524353 MPN524300:MPO524353 MZJ524300:MZK524353 NJF524300:NJG524353 NTB524300:NTC524353 OCX524300:OCY524353 OMT524300:OMU524353 OWP524300:OWQ524353 PGL524300:PGM524353 PQH524300:PQI524353 QAD524300:QAE524353 QJZ524300:QKA524353 QTV524300:QTW524353 RDR524300:RDS524353 RNN524300:RNO524353 RXJ524300:RXK524353 SHF524300:SHG524353 SRB524300:SRC524353 TAX524300:TAY524353 TKT524300:TKU524353 TUP524300:TUQ524353 UEL524300:UEM524353 UOH524300:UOI524353 UYD524300:UYE524353 VHZ524300:VIA524353 VRV524300:VRW524353 WBR524300:WBS524353 WLN524300:WLO524353 WVJ524300:WVK524353 B589836:C589889 IX589836:IY589889 ST589836:SU589889 ACP589836:ACQ589889 AML589836:AMM589889 AWH589836:AWI589889 BGD589836:BGE589889 BPZ589836:BQA589889 BZV589836:BZW589889 CJR589836:CJS589889 CTN589836:CTO589889 DDJ589836:DDK589889 DNF589836:DNG589889 DXB589836:DXC589889 EGX589836:EGY589889 EQT589836:EQU589889 FAP589836:FAQ589889 FKL589836:FKM589889 FUH589836:FUI589889 GED589836:GEE589889 GNZ589836:GOA589889 GXV589836:GXW589889 HHR589836:HHS589889 HRN589836:HRO589889 IBJ589836:IBK589889 ILF589836:ILG589889 IVB589836:IVC589889 JEX589836:JEY589889 JOT589836:JOU589889 JYP589836:JYQ589889 KIL589836:KIM589889 KSH589836:KSI589889 LCD589836:LCE589889 LLZ589836:LMA589889 LVV589836:LVW589889 MFR589836:MFS589889 MPN589836:MPO589889 MZJ589836:MZK589889 NJF589836:NJG589889 NTB589836:NTC589889 OCX589836:OCY589889 OMT589836:OMU589889 OWP589836:OWQ589889 PGL589836:PGM589889 PQH589836:PQI589889 QAD589836:QAE589889 QJZ589836:QKA589889 QTV589836:QTW589889 RDR589836:RDS589889 RNN589836:RNO589889 RXJ589836:RXK589889 SHF589836:SHG589889 SRB589836:SRC589889 TAX589836:TAY589889 TKT589836:TKU589889 TUP589836:TUQ589889 UEL589836:UEM589889 UOH589836:UOI589889 UYD589836:UYE589889 VHZ589836:VIA589889 VRV589836:VRW589889 WBR589836:WBS589889 WLN589836:WLO589889 WVJ589836:WVK589889 B655372:C655425 IX655372:IY655425 ST655372:SU655425 ACP655372:ACQ655425 AML655372:AMM655425 AWH655372:AWI655425 BGD655372:BGE655425 BPZ655372:BQA655425 BZV655372:BZW655425 CJR655372:CJS655425 CTN655372:CTO655425 DDJ655372:DDK655425 DNF655372:DNG655425 DXB655372:DXC655425 EGX655372:EGY655425 EQT655372:EQU655425 FAP655372:FAQ655425 FKL655372:FKM655425 FUH655372:FUI655425 GED655372:GEE655425 GNZ655372:GOA655425 GXV655372:GXW655425 HHR655372:HHS655425 HRN655372:HRO655425 IBJ655372:IBK655425 ILF655372:ILG655425 IVB655372:IVC655425 JEX655372:JEY655425 JOT655372:JOU655425 JYP655372:JYQ655425 KIL655372:KIM655425 KSH655372:KSI655425 LCD655372:LCE655425 LLZ655372:LMA655425 LVV655372:LVW655425 MFR655372:MFS655425 MPN655372:MPO655425 MZJ655372:MZK655425 NJF655372:NJG655425 NTB655372:NTC655425 OCX655372:OCY655425 OMT655372:OMU655425 OWP655372:OWQ655425 PGL655372:PGM655425 PQH655372:PQI655425 QAD655372:QAE655425 QJZ655372:QKA655425 QTV655372:QTW655425 RDR655372:RDS655425 RNN655372:RNO655425 RXJ655372:RXK655425 SHF655372:SHG655425 SRB655372:SRC655425 TAX655372:TAY655425 TKT655372:TKU655425 TUP655372:TUQ655425 UEL655372:UEM655425 UOH655372:UOI655425 UYD655372:UYE655425 VHZ655372:VIA655425 VRV655372:VRW655425 WBR655372:WBS655425 WLN655372:WLO655425 WVJ655372:WVK655425 B720908:C720961 IX720908:IY720961 ST720908:SU720961 ACP720908:ACQ720961 AML720908:AMM720961 AWH720908:AWI720961 BGD720908:BGE720961 BPZ720908:BQA720961 BZV720908:BZW720961 CJR720908:CJS720961 CTN720908:CTO720961 DDJ720908:DDK720961 DNF720908:DNG720961 DXB720908:DXC720961 EGX720908:EGY720961 EQT720908:EQU720961 FAP720908:FAQ720961 FKL720908:FKM720961 FUH720908:FUI720961 GED720908:GEE720961 GNZ720908:GOA720961 GXV720908:GXW720961 HHR720908:HHS720961 HRN720908:HRO720961 IBJ720908:IBK720961 ILF720908:ILG720961 IVB720908:IVC720961 JEX720908:JEY720961 JOT720908:JOU720961 JYP720908:JYQ720961 KIL720908:KIM720961 KSH720908:KSI720961 LCD720908:LCE720961 LLZ720908:LMA720961 LVV720908:LVW720961 MFR720908:MFS720961 MPN720908:MPO720961 MZJ720908:MZK720961 NJF720908:NJG720961 NTB720908:NTC720961 OCX720908:OCY720961 OMT720908:OMU720961 OWP720908:OWQ720961 PGL720908:PGM720961 PQH720908:PQI720961 QAD720908:QAE720961 QJZ720908:QKA720961 QTV720908:QTW720961 RDR720908:RDS720961 RNN720908:RNO720961 RXJ720908:RXK720961 SHF720908:SHG720961 SRB720908:SRC720961 TAX720908:TAY720961 TKT720908:TKU720961 TUP720908:TUQ720961 UEL720908:UEM720961 UOH720908:UOI720961 UYD720908:UYE720961 VHZ720908:VIA720961 VRV720908:VRW720961 WBR720908:WBS720961 WLN720908:WLO720961 WVJ720908:WVK720961 B786444:C786497 IX786444:IY786497 ST786444:SU786497 ACP786444:ACQ786497 AML786444:AMM786497 AWH786444:AWI786497 BGD786444:BGE786497 BPZ786444:BQA786497 BZV786444:BZW786497 CJR786444:CJS786497 CTN786444:CTO786497 DDJ786444:DDK786497 DNF786444:DNG786497 DXB786444:DXC786497 EGX786444:EGY786497 EQT786444:EQU786497 FAP786444:FAQ786497 FKL786444:FKM786497 FUH786444:FUI786497 GED786444:GEE786497 GNZ786444:GOA786497 GXV786444:GXW786497 HHR786444:HHS786497 HRN786444:HRO786497 IBJ786444:IBK786497 ILF786444:ILG786497 IVB786444:IVC786497 JEX786444:JEY786497 JOT786444:JOU786497 JYP786444:JYQ786497 KIL786444:KIM786497 KSH786444:KSI786497 LCD786444:LCE786497 LLZ786444:LMA786497 LVV786444:LVW786497 MFR786444:MFS786497 MPN786444:MPO786497 MZJ786444:MZK786497 NJF786444:NJG786497 NTB786444:NTC786497 OCX786444:OCY786497 OMT786444:OMU786497 OWP786444:OWQ786497 PGL786444:PGM786497 PQH786444:PQI786497 QAD786444:QAE786497 QJZ786444:QKA786497 QTV786444:QTW786497 RDR786444:RDS786497 RNN786444:RNO786497 RXJ786444:RXK786497 SHF786444:SHG786497 SRB786444:SRC786497 TAX786444:TAY786497 TKT786444:TKU786497 TUP786444:TUQ786497 UEL786444:UEM786497 UOH786444:UOI786497 UYD786444:UYE786497 VHZ786444:VIA786497 VRV786444:VRW786497 WBR786444:WBS786497 WLN786444:WLO786497 WVJ786444:WVK786497 B851980:C852033 IX851980:IY852033 ST851980:SU852033 ACP851980:ACQ852033 AML851980:AMM852033 AWH851980:AWI852033 BGD851980:BGE852033 BPZ851980:BQA852033 BZV851980:BZW852033 CJR851980:CJS852033 CTN851980:CTO852033 DDJ851980:DDK852033 DNF851980:DNG852033 DXB851980:DXC852033 EGX851980:EGY852033 EQT851980:EQU852033 FAP851980:FAQ852033 FKL851980:FKM852033 FUH851980:FUI852033 GED851980:GEE852033 GNZ851980:GOA852033 GXV851980:GXW852033 HHR851980:HHS852033 HRN851980:HRO852033 IBJ851980:IBK852033 ILF851980:ILG852033 IVB851980:IVC852033 JEX851980:JEY852033 JOT851980:JOU852033 JYP851980:JYQ852033 KIL851980:KIM852033 KSH851980:KSI852033 LCD851980:LCE852033 LLZ851980:LMA852033 LVV851980:LVW852033 MFR851980:MFS852033 MPN851980:MPO852033 MZJ851980:MZK852033 NJF851980:NJG852033 NTB851980:NTC852033 OCX851980:OCY852033 OMT851980:OMU852033 OWP851980:OWQ852033 PGL851980:PGM852033 PQH851980:PQI852033 QAD851980:QAE852033 QJZ851980:QKA852033 QTV851980:QTW852033 RDR851980:RDS852033 RNN851980:RNO852033 RXJ851980:RXK852033 SHF851980:SHG852033 SRB851980:SRC852033 TAX851980:TAY852033 TKT851980:TKU852033 TUP851980:TUQ852033 UEL851980:UEM852033 UOH851980:UOI852033 UYD851980:UYE852033 VHZ851980:VIA852033 VRV851980:VRW852033 WBR851980:WBS852033 WLN851980:WLO852033 WVJ851980:WVK852033 B917516:C917569 IX917516:IY917569 ST917516:SU917569 ACP917516:ACQ917569 AML917516:AMM917569 AWH917516:AWI917569 BGD917516:BGE917569 BPZ917516:BQA917569 BZV917516:BZW917569 CJR917516:CJS917569 CTN917516:CTO917569 DDJ917516:DDK917569 DNF917516:DNG917569 DXB917516:DXC917569 EGX917516:EGY917569 EQT917516:EQU917569 FAP917516:FAQ917569 FKL917516:FKM917569 FUH917516:FUI917569 GED917516:GEE917569 GNZ917516:GOA917569 GXV917516:GXW917569 HHR917516:HHS917569 HRN917516:HRO917569 IBJ917516:IBK917569 ILF917516:ILG917569 IVB917516:IVC917569 JEX917516:JEY917569 JOT917516:JOU917569 JYP917516:JYQ917569 KIL917516:KIM917569 KSH917516:KSI917569 LCD917516:LCE917569 LLZ917516:LMA917569 LVV917516:LVW917569 MFR917516:MFS917569 MPN917516:MPO917569 MZJ917516:MZK917569 NJF917516:NJG917569 NTB917516:NTC917569 OCX917516:OCY917569 OMT917516:OMU917569 OWP917516:OWQ917569 PGL917516:PGM917569 PQH917516:PQI917569 QAD917516:QAE917569 QJZ917516:QKA917569 QTV917516:QTW917569 RDR917516:RDS917569 RNN917516:RNO917569 RXJ917516:RXK917569 SHF917516:SHG917569 SRB917516:SRC917569 TAX917516:TAY917569 TKT917516:TKU917569 TUP917516:TUQ917569 UEL917516:UEM917569 UOH917516:UOI917569 UYD917516:UYE917569 VHZ917516:VIA917569 VRV917516:VRW917569 WBR917516:WBS917569 WLN917516:WLO917569 WVJ917516:WVK917569 B983052:C983105 IX983052:IY983105 ST983052:SU983105 ACP983052:ACQ983105 AML983052:AMM983105 AWH983052:AWI983105 BGD983052:BGE983105 BPZ983052:BQA983105 BZV983052:BZW983105 CJR983052:CJS983105 CTN983052:CTO983105 DDJ983052:DDK983105 DNF983052:DNG983105 DXB983052:DXC983105 EGX983052:EGY983105 EQT983052:EQU983105 FAP983052:FAQ983105 FKL983052:FKM983105 FUH983052:FUI983105 GED983052:GEE983105 GNZ983052:GOA983105 GXV983052:GXW983105 HHR983052:HHS983105 HRN983052:HRO983105 IBJ983052:IBK983105 ILF983052:ILG983105 IVB983052:IVC983105 JEX983052:JEY983105 JOT983052:JOU983105 JYP983052:JYQ983105 KIL983052:KIM983105 KSH983052:KSI983105 LCD983052:LCE983105 LLZ983052:LMA983105 LVV983052:LVW983105 MFR983052:MFS983105 MPN983052:MPO983105 MZJ983052:MZK983105 NJF983052:NJG983105 NTB983052:NTC983105 OCX983052:OCY983105 OMT983052:OMU983105 OWP983052:OWQ983105 PGL983052:PGM983105 PQH983052:PQI983105 QAD983052:QAE983105 QJZ983052:QKA983105 QTV983052:QTW983105 RDR983052:RDS983105 RNN983052:RNO983105 RXJ983052:RXK983105 SHF983052:SHG983105 SRB983052:SRC983105 TAX983052:TAY983105 TKT983052:TKU983105 TUP983052:TUQ983105 UEL983052:UEM983105 UOH983052:UOI983105 UYD983052:UYE983105 VHZ983052:VIA983105 VRV983052:VRW983105 WBR983052:WBS983105 WLN983052:WLO983105 WVJ983052:WVK983105 E48:F48 JA48:JB48 SW48:SX48 ACS48:ACT48 AMO48:AMP48 AWK48:AWL48 BGG48:BGH48 BQC48:BQD48 BZY48:BZZ48 CJU48:CJV48 CTQ48:CTR48 DDM48:DDN48 DNI48:DNJ48 DXE48:DXF48 EHA48:EHB48 EQW48:EQX48 FAS48:FAT48 FKO48:FKP48 FUK48:FUL48 GEG48:GEH48 GOC48:GOD48 GXY48:GXZ48 HHU48:HHV48 HRQ48:HRR48 IBM48:IBN48 ILI48:ILJ48 IVE48:IVF48 JFA48:JFB48 JOW48:JOX48 JYS48:JYT48 KIO48:KIP48 KSK48:KSL48 LCG48:LCH48 LMC48:LMD48 LVY48:LVZ48 MFU48:MFV48 MPQ48:MPR48 MZM48:MZN48 NJI48:NJJ48 NTE48:NTF48 ODA48:ODB48 OMW48:OMX48 OWS48:OWT48 PGO48:PGP48 PQK48:PQL48 QAG48:QAH48 QKC48:QKD48 QTY48:QTZ48 RDU48:RDV48 RNQ48:RNR48 RXM48:RXN48 SHI48:SHJ48 SRE48:SRF48 TBA48:TBB48 TKW48:TKX48 TUS48:TUT48 UEO48:UEP48 UOK48:UOL48 UYG48:UYH48 VIC48:VID48 VRY48:VRZ48 WBU48:WBV48 WLQ48:WLR48 WVM48:WVN48 E65586:F65586 JA65586:JB65586 SW65586:SX65586 ACS65586:ACT65586 AMO65586:AMP65586 AWK65586:AWL65586 BGG65586:BGH65586 BQC65586:BQD65586 BZY65586:BZZ65586 CJU65586:CJV65586 CTQ65586:CTR65586 DDM65586:DDN65586 DNI65586:DNJ65586 DXE65586:DXF65586 EHA65586:EHB65586 EQW65586:EQX65586 FAS65586:FAT65586 FKO65586:FKP65586 FUK65586:FUL65586 GEG65586:GEH65586 GOC65586:GOD65586 GXY65586:GXZ65586 HHU65586:HHV65586 HRQ65586:HRR65586 IBM65586:IBN65586 ILI65586:ILJ65586 IVE65586:IVF65586 JFA65586:JFB65586 JOW65586:JOX65586 JYS65586:JYT65586 KIO65586:KIP65586 KSK65586:KSL65586 LCG65586:LCH65586 LMC65586:LMD65586 LVY65586:LVZ65586 MFU65586:MFV65586 MPQ65586:MPR65586 MZM65586:MZN65586 NJI65586:NJJ65586 NTE65586:NTF65586 ODA65586:ODB65586 OMW65586:OMX65586 OWS65586:OWT65586 PGO65586:PGP65586 PQK65586:PQL65586 QAG65586:QAH65586 QKC65586:QKD65586 QTY65586:QTZ65586 RDU65586:RDV65586 RNQ65586:RNR65586 RXM65586:RXN65586 SHI65586:SHJ65586 SRE65586:SRF65586 TBA65586:TBB65586 TKW65586:TKX65586 TUS65586:TUT65586 UEO65586:UEP65586 UOK65586:UOL65586 UYG65586:UYH65586 VIC65586:VID65586 VRY65586:VRZ65586 WBU65586:WBV65586 WLQ65586:WLR65586 WVM65586:WVN65586 E131122:F131122 JA131122:JB131122 SW131122:SX131122 ACS131122:ACT131122 AMO131122:AMP131122 AWK131122:AWL131122 BGG131122:BGH131122 BQC131122:BQD131122 BZY131122:BZZ131122 CJU131122:CJV131122 CTQ131122:CTR131122 DDM131122:DDN131122 DNI131122:DNJ131122 DXE131122:DXF131122 EHA131122:EHB131122 EQW131122:EQX131122 FAS131122:FAT131122 FKO131122:FKP131122 FUK131122:FUL131122 GEG131122:GEH131122 GOC131122:GOD131122 GXY131122:GXZ131122 HHU131122:HHV131122 HRQ131122:HRR131122 IBM131122:IBN131122 ILI131122:ILJ131122 IVE131122:IVF131122 JFA131122:JFB131122 JOW131122:JOX131122 JYS131122:JYT131122 KIO131122:KIP131122 KSK131122:KSL131122 LCG131122:LCH131122 LMC131122:LMD131122 LVY131122:LVZ131122 MFU131122:MFV131122 MPQ131122:MPR131122 MZM131122:MZN131122 NJI131122:NJJ131122 NTE131122:NTF131122 ODA131122:ODB131122 OMW131122:OMX131122 OWS131122:OWT131122 PGO131122:PGP131122 PQK131122:PQL131122 QAG131122:QAH131122 QKC131122:QKD131122 QTY131122:QTZ131122 RDU131122:RDV131122 RNQ131122:RNR131122 RXM131122:RXN131122 SHI131122:SHJ131122 SRE131122:SRF131122 TBA131122:TBB131122 TKW131122:TKX131122 TUS131122:TUT131122 UEO131122:UEP131122 UOK131122:UOL131122 UYG131122:UYH131122 VIC131122:VID131122 VRY131122:VRZ131122 WBU131122:WBV131122 WLQ131122:WLR131122 WVM131122:WVN131122 E196658:F196658 JA196658:JB196658 SW196658:SX196658 ACS196658:ACT196658 AMO196658:AMP196658 AWK196658:AWL196658 BGG196658:BGH196658 BQC196658:BQD196658 BZY196658:BZZ196658 CJU196658:CJV196658 CTQ196658:CTR196658 DDM196658:DDN196658 DNI196658:DNJ196658 DXE196658:DXF196658 EHA196658:EHB196658 EQW196658:EQX196658 FAS196658:FAT196658 FKO196658:FKP196658 FUK196658:FUL196658 GEG196658:GEH196658 GOC196658:GOD196658 GXY196658:GXZ196658 HHU196658:HHV196658 HRQ196658:HRR196658 IBM196658:IBN196658 ILI196658:ILJ196658 IVE196658:IVF196658 JFA196658:JFB196658 JOW196658:JOX196658 JYS196658:JYT196658 KIO196658:KIP196658 KSK196658:KSL196658 LCG196658:LCH196658 LMC196658:LMD196658 LVY196658:LVZ196658 MFU196658:MFV196658 MPQ196658:MPR196658 MZM196658:MZN196658 NJI196658:NJJ196658 NTE196658:NTF196658 ODA196658:ODB196658 OMW196658:OMX196658 OWS196658:OWT196658 PGO196658:PGP196658 PQK196658:PQL196658 QAG196658:QAH196658 QKC196658:QKD196658 QTY196658:QTZ196658 RDU196658:RDV196658 RNQ196658:RNR196658 RXM196658:RXN196658 SHI196658:SHJ196658 SRE196658:SRF196658 TBA196658:TBB196658 TKW196658:TKX196658 TUS196658:TUT196658 UEO196658:UEP196658 UOK196658:UOL196658 UYG196658:UYH196658 VIC196658:VID196658 VRY196658:VRZ196658 WBU196658:WBV196658 WLQ196658:WLR196658 WVM196658:WVN196658 E262194:F262194 JA262194:JB262194 SW262194:SX262194 ACS262194:ACT262194 AMO262194:AMP262194 AWK262194:AWL262194 BGG262194:BGH262194 BQC262194:BQD262194 BZY262194:BZZ262194 CJU262194:CJV262194 CTQ262194:CTR262194 DDM262194:DDN262194 DNI262194:DNJ262194 DXE262194:DXF262194 EHA262194:EHB262194 EQW262194:EQX262194 FAS262194:FAT262194 FKO262194:FKP262194 FUK262194:FUL262194 GEG262194:GEH262194 GOC262194:GOD262194 GXY262194:GXZ262194 HHU262194:HHV262194 HRQ262194:HRR262194 IBM262194:IBN262194 ILI262194:ILJ262194 IVE262194:IVF262194 JFA262194:JFB262194 JOW262194:JOX262194 JYS262194:JYT262194 KIO262194:KIP262194 KSK262194:KSL262194 LCG262194:LCH262194 LMC262194:LMD262194 LVY262194:LVZ262194 MFU262194:MFV262194 MPQ262194:MPR262194 MZM262194:MZN262194 NJI262194:NJJ262194 NTE262194:NTF262194 ODA262194:ODB262194 OMW262194:OMX262194 OWS262194:OWT262194 PGO262194:PGP262194 PQK262194:PQL262194 QAG262194:QAH262194 QKC262194:QKD262194 QTY262194:QTZ262194 RDU262194:RDV262194 RNQ262194:RNR262194 RXM262194:RXN262194 SHI262194:SHJ262194 SRE262194:SRF262194 TBA262194:TBB262194 TKW262194:TKX262194 TUS262194:TUT262194 UEO262194:UEP262194 UOK262194:UOL262194 UYG262194:UYH262194 VIC262194:VID262194 VRY262194:VRZ262194 WBU262194:WBV262194 WLQ262194:WLR262194 WVM262194:WVN262194 E327730:F327730 JA327730:JB327730 SW327730:SX327730 ACS327730:ACT327730 AMO327730:AMP327730 AWK327730:AWL327730 BGG327730:BGH327730 BQC327730:BQD327730 BZY327730:BZZ327730 CJU327730:CJV327730 CTQ327730:CTR327730 DDM327730:DDN327730 DNI327730:DNJ327730 DXE327730:DXF327730 EHA327730:EHB327730 EQW327730:EQX327730 FAS327730:FAT327730 FKO327730:FKP327730 FUK327730:FUL327730 GEG327730:GEH327730 GOC327730:GOD327730 GXY327730:GXZ327730 HHU327730:HHV327730 HRQ327730:HRR327730 IBM327730:IBN327730 ILI327730:ILJ327730 IVE327730:IVF327730 JFA327730:JFB327730 JOW327730:JOX327730 JYS327730:JYT327730 KIO327730:KIP327730 KSK327730:KSL327730 LCG327730:LCH327730 LMC327730:LMD327730 LVY327730:LVZ327730 MFU327730:MFV327730 MPQ327730:MPR327730 MZM327730:MZN327730 NJI327730:NJJ327730 NTE327730:NTF327730 ODA327730:ODB327730 OMW327730:OMX327730 OWS327730:OWT327730 PGO327730:PGP327730 PQK327730:PQL327730 QAG327730:QAH327730 QKC327730:QKD327730 QTY327730:QTZ327730 RDU327730:RDV327730 RNQ327730:RNR327730 RXM327730:RXN327730 SHI327730:SHJ327730 SRE327730:SRF327730 TBA327730:TBB327730 TKW327730:TKX327730 TUS327730:TUT327730 UEO327730:UEP327730 UOK327730:UOL327730 UYG327730:UYH327730 VIC327730:VID327730 VRY327730:VRZ327730 WBU327730:WBV327730 WLQ327730:WLR327730 WVM327730:WVN327730 E393266:F393266 JA393266:JB393266 SW393266:SX393266 ACS393266:ACT393266 AMO393266:AMP393266 AWK393266:AWL393266 BGG393266:BGH393266 BQC393266:BQD393266 BZY393266:BZZ393266 CJU393266:CJV393266 CTQ393266:CTR393266 DDM393266:DDN393266 DNI393266:DNJ393266 DXE393266:DXF393266 EHA393266:EHB393266 EQW393266:EQX393266 FAS393266:FAT393266 FKO393266:FKP393266 FUK393266:FUL393266 GEG393266:GEH393266 GOC393266:GOD393266 GXY393266:GXZ393266 HHU393266:HHV393266 HRQ393266:HRR393266 IBM393266:IBN393266 ILI393266:ILJ393266 IVE393266:IVF393266 JFA393266:JFB393266 JOW393266:JOX393266 JYS393266:JYT393266 KIO393266:KIP393266 KSK393266:KSL393266 LCG393266:LCH393266 LMC393266:LMD393266 LVY393266:LVZ393266 MFU393266:MFV393266 MPQ393266:MPR393266 MZM393266:MZN393266 NJI393266:NJJ393266 NTE393266:NTF393266 ODA393266:ODB393266 OMW393266:OMX393266 OWS393266:OWT393266 PGO393266:PGP393266 PQK393266:PQL393266 QAG393266:QAH393266 QKC393266:QKD393266 QTY393266:QTZ393266 RDU393266:RDV393266 RNQ393266:RNR393266 RXM393266:RXN393266 SHI393266:SHJ393266 SRE393266:SRF393266 TBA393266:TBB393266 TKW393266:TKX393266 TUS393266:TUT393266 UEO393266:UEP393266 UOK393266:UOL393266 UYG393266:UYH393266 VIC393266:VID393266 VRY393266:VRZ393266 WBU393266:WBV393266 WLQ393266:WLR393266 WVM393266:WVN393266 E458802:F458802 JA458802:JB458802 SW458802:SX458802 ACS458802:ACT458802 AMO458802:AMP458802 AWK458802:AWL458802 BGG458802:BGH458802 BQC458802:BQD458802 BZY458802:BZZ458802 CJU458802:CJV458802 CTQ458802:CTR458802 DDM458802:DDN458802 DNI458802:DNJ458802 DXE458802:DXF458802 EHA458802:EHB458802 EQW458802:EQX458802 FAS458802:FAT458802 FKO458802:FKP458802 FUK458802:FUL458802 GEG458802:GEH458802 GOC458802:GOD458802 GXY458802:GXZ458802 HHU458802:HHV458802 HRQ458802:HRR458802 IBM458802:IBN458802 ILI458802:ILJ458802 IVE458802:IVF458802 JFA458802:JFB458802 JOW458802:JOX458802 JYS458802:JYT458802 KIO458802:KIP458802 KSK458802:KSL458802 LCG458802:LCH458802 LMC458802:LMD458802 LVY458802:LVZ458802 MFU458802:MFV458802 MPQ458802:MPR458802 MZM458802:MZN458802 NJI458802:NJJ458802 NTE458802:NTF458802 ODA458802:ODB458802 OMW458802:OMX458802 OWS458802:OWT458802 PGO458802:PGP458802 PQK458802:PQL458802 QAG458802:QAH458802 QKC458802:QKD458802 QTY458802:QTZ458802 RDU458802:RDV458802 RNQ458802:RNR458802 RXM458802:RXN458802 SHI458802:SHJ458802 SRE458802:SRF458802 TBA458802:TBB458802 TKW458802:TKX458802 TUS458802:TUT458802 UEO458802:UEP458802 UOK458802:UOL458802 UYG458802:UYH458802 VIC458802:VID458802 VRY458802:VRZ458802 WBU458802:WBV458802 WLQ458802:WLR458802 WVM458802:WVN458802 E524338:F524338 JA524338:JB524338 SW524338:SX524338 ACS524338:ACT524338 AMO524338:AMP524338 AWK524338:AWL524338 BGG524338:BGH524338 BQC524338:BQD524338 BZY524338:BZZ524338 CJU524338:CJV524338 CTQ524338:CTR524338 DDM524338:DDN524338 DNI524338:DNJ524338 DXE524338:DXF524338 EHA524338:EHB524338 EQW524338:EQX524338 FAS524338:FAT524338 FKO524338:FKP524338 FUK524338:FUL524338 GEG524338:GEH524338 GOC524338:GOD524338 GXY524338:GXZ524338 HHU524338:HHV524338 HRQ524338:HRR524338 IBM524338:IBN524338 ILI524338:ILJ524338 IVE524338:IVF524338 JFA524338:JFB524338 JOW524338:JOX524338 JYS524338:JYT524338 KIO524338:KIP524338 KSK524338:KSL524338 LCG524338:LCH524338 LMC524338:LMD524338 LVY524338:LVZ524338 MFU524338:MFV524338 MPQ524338:MPR524338 MZM524338:MZN524338 NJI524338:NJJ524338 NTE524338:NTF524338 ODA524338:ODB524338 OMW524338:OMX524338 OWS524338:OWT524338 PGO524338:PGP524338 PQK524338:PQL524338 QAG524338:QAH524338 QKC524338:QKD524338 QTY524338:QTZ524338 RDU524338:RDV524338 RNQ524338:RNR524338 RXM524338:RXN524338 SHI524338:SHJ524338 SRE524338:SRF524338 TBA524338:TBB524338 TKW524338:TKX524338 TUS524338:TUT524338 UEO524338:UEP524338 UOK524338:UOL524338 UYG524338:UYH524338 VIC524338:VID524338 VRY524338:VRZ524338 WBU524338:WBV524338 WLQ524338:WLR524338 WVM524338:WVN524338 E589874:F589874 JA589874:JB589874 SW589874:SX589874 ACS589874:ACT589874 AMO589874:AMP589874 AWK589874:AWL589874 BGG589874:BGH589874 BQC589874:BQD589874 BZY589874:BZZ589874 CJU589874:CJV589874 CTQ589874:CTR589874 DDM589874:DDN589874 DNI589874:DNJ589874 DXE589874:DXF589874 EHA589874:EHB589874 EQW589874:EQX589874 FAS589874:FAT589874 FKO589874:FKP589874 FUK589874:FUL589874 GEG589874:GEH589874 GOC589874:GOD589874 GXY589874:GXZ589874 HHU589874:HHV589874 HRQ589874:HRR589874 IBM589874:IBN589874 ILI589874:ILJ589874 IVE589874:IVF589874 JFA589874:JFB589874 JOW589874:JOX589874 JYS589874:JYT589874 KIO589874:KIP589874 KSK589874:KSL589874 LCG589874:LCH589874 LMC589874:LMD589874 LVY589874:LVZ589874 MFU589874:MFV589874 MPQ589874:MPR589874 MZM589874:MZN589874 NJI589874:NJJ589874 NTE589874:NTF589874 ODA589874:ODB589874 OMW589874:OMX589874 OWS589874:OWT589874 PGO589874:PGP589874 PQK589874:PQL589874 QAG589874:QAH589874 QKC589874:QKD589874 QTY589874:QTZ589874 RDU589874:RDV589874 RNQ589874:RNR589874 RXM589874:RXN589874 SHI589874:SHJ589874 SRE589874:SRF589874 TBA589874:TBB589874 TKW589874:TKX589874 TUS589874:TUT589874 UEO589874:UEP589874 UOK589874:UOL589874 UYG589874:UYH589874 VIC589874:VID589874 VRY589874:VRZ589874 WBU589874:WBV589874 WLQ589874:WLR589874 WVM589874:WVN589874 E655410:F655410 JA655410:JB655410 SW655410:SX655410 ACS655410:ACT655410 AMO655410:AMP655410 AWK655410:AWL655410 BGG655410:BGH655410 BQC655410:BQD655410 BZY655410:BZZ655410 CJU655410:CJV655410 CTQ655410:CTR655410 DDM655410:DDN655410 DNI655410:DNJ655410 DXE655410:DXF655410 EHA655410:EHB655410 EQW655410:EQX655410 FAS655410:FAT655410 FKO655410:FKP655410 FUK655410:FUL655410 GEG655410:GEH655410 GOC655410:GOD655410 GXY655410:GXZ655410 HHU655410:HHV655410 HRQ655410:HRR655410 IBM655410:IBN655410 ILI655410:ILJ655410 IVE655410:IVF655410 JFA655410:JFB655410 JOW655410:JOX655410 JYS655410:JYT655410 KIO655410:KIP655410 KSK655410:KSL655410 LCG655410:LCH655410 LMC655410:LMD655410 LVY655410:LVZ655410 MFU655410:MFV655410 MPQ655410:MPR655410 MZM655410:MZN655410 NJI655410:NJJ655410 NTE655410:NTF655410 ODA655410:ODB655410 OMW655410:OMX655410 OWS655410:OWT655410 PGO655410:PGP655410 PQK655410:PQL655410 QAG655410:QAH655410 QKC655410:QKD655410 QTY655410:QTZ655410 RDU655410:RDV655410 RNQ655410:RNR655410 RXM655410:RXN655410 SHI655410:SHJ655410 SRE655410:SRF655410 TBA655410:TBB655410 TKW655410:TKX655410 TUS655410:TUT655410 UEO655410:UEP655410 UOK655410:UOL655410 UYG655410:UYH655410 VIC655410:VID655410 VRY655410:VRZ655410 WBU655410:WBV655410 WLQ655410:WLR655410 WVM655410:WVN655410 E720946:F720946 JA720946:JB720946 SW720946:SX720946 ACS720946:ACT720946 AMO720946:AMP720946 AWK720946:AWL720946 BGG720946:BGH720946 BQC720946:BQD720946 BZY720946:BZZ720946 CJU720946:CJV720946 CTQ720946:CTR720946 DDM720946:DDN720946 DNI720946:DNJ720946 DXE720946:DXF720946 EHA720946:EHB720946 EQW720946:EQX720946 FAS720946:FAT720946 FKO720946:FKP720946 FUK720946:FUL720946 GEG720946:GEH720946 GOC720946:GOD720946 GXY720946:GXZ720946 HHU720946:HHV720946 HRQ720946:HRR720946 IBM720946:IBN720946 ILI720946:ILJ720946 IVE720946:IVF720946 JFA720946:JFB720946 JOW720946:JOX720946 JYS720946:JYT720946 KIO720946:KIP720946 KSK720946:KSL720946 LCG720946:LCH720946 LMC720946:LMD720946 LVY720946:LVZ720946 MFU720946:MFV720946 MPQ720946:MPR720946 MZM720946:MZN720946 NJI720946:NJJ720946 NTE720946:NTF720946 ODA720946:ODB720946 OMW720946:OMX720946 OWS720946:OWT720946 PGO720946:PGP720946 PQK720946:PQL720946 QAG720946:QAH720946 QKC720946:QKD720946 QTY720946:QTZ720946 RDU720946:RDV720946 RNQ720946:RNR720946 RXM720946:RXN720946 SHI720946:SHJ720946 SRE720946:SRF720946 TBA720946:TBB720946 TKW720946:TKX720946 TUS720946:TUT720946 UEO720946:UEP720946 UOK720946:UOL720946 UYG720946:UYH720946 VIC720946:VID720946 VRY720946:VRZ720946 WBU720946:WBV720946 WLQ720946:WLR720946 WVM720946:WVN720946 E786482:F786482 JA786482:JB786482 SW786482:SX786482 ACS786482:ACT786482 AMO786482:AMP786482 AWK786482:AWL786482 BGG786482:BGH786482 BQC786482:BQD786482 BZY786482:BZZ786482 CJU786482:CJV786482 CTQ786482:CTR786482 DDM786482:DDN786482 DNI786482:DNJ786482 DXE786482:DXF786482 EHA786482:EHB786482 EQW786482:EQX786482 FAS786482:FAT786482 FKO786482:FKP786482 FUK786482:FUL786482 GEG786482:GEH786482 GOC786482:GOD786482 GXY786482:GXZ786482 HHU786482:HHV786482 HRQ786482:HRR786482 IBM786482:IBN786482 ILI786482:ILJ786482 IVE786482:IVF786482 JFA786482:JFB786482 JOW786482:JOX786482 JYS786482:JYT786482 KIO786482:KIP786482 KSK786482:KSL786482 LCG786482:LCH786482 LMC786482:LMD786482 LVY786482:LVZ786482 MFU786482:MFV786482 MPQ786482:MPR786482 MZM786482:MZN786482 NJI786482:NJJ786482 NTE786482:NTF786482 ODA786482:ODB786482 OMW786482:OMX786482 OWS786482:OWT786482 PGO786482:PGP786482 PQK786482:PQL786482 QAG786482:QAH786482 QKC786482:QKD786482 QTY786482:QTZ786482 RDU786482:RDV786482 RNQ786482:RNR786482 RXM786482:RXN786482 SHI786482:SHJ786482 SRE786482:SRF786482 TBA786482:TBB786482 TKW786482:TKX786482 TUS786482:TUT786482 UEO786482:UEP786482 UOK786482:UOL786482 UYG786482:UYH786482 VIC786482:VID786482 VRY786482:VRZ786482 WBU786482:WBV786482 WLQ786482:WLR786482 WVM786482:WVN786482 E852018:F852018 JA852018:JB852018 SW852018:SX852018 ACS852018:ACT852018 AMO852018:AMP852018 AWK852018:AWL852018 BGG852018:BGH852018 BQC852018:BQD852018 BZY852018:BZZ852018 CJU852018:CJV852018 CTQ852018:CTR852018 DDM852018:DDN852018 DNI852018:DNJ852018 DXE852018:DXF852018 EHA852018:EHB852018 EQW852018:EQX852018 FAS852018:FAT852018 FKO852018:FKP852018 FUK852018:FUL852018 GEG852018:GEH852018 GOC852018:GOD852018 GXY852018:GXZ852018 HHU852018:HHV852018 HRQ852018:HRR852018 IBM852018:IBN852018 ILI852018:ILJ852018 IVE852018:IVF852018 JFA852018:JFB852018 JOW852018:JOX852018 JYS852018:JYT852018 KIO852018:KIP852018 KSK852018:KSL852018 LCG852018:LCH852018 LMC852018:LMD852018 LVY852018:LVZ852018 MFU852018:MFV852018 MPQ852018:MPR852018 MZM852018:MZN852018 NJI852018:NJJ852018 NTE852018:NTF852018 ODA852018:ODB852018 OMW852018:OMX852018 OWS852018:OWT852018 PGO852018:PGP852018 PQK852018:PQL852018 QAG852018:QAH852018 QKC852018:QKD852018 QTY852018:QTZ852018 RDU852018:RDV852018 RNQ852018:RNR852018 RXM852018:RXN852018 SHI852018:SHJ852018 SRE852018:SRF852018 TBA852018:TBB852018 TKW852018:TKX852018 TUS852018:TUT852018 UEO852018:UEP852018 UOK852018:UOL852018 UYG852018:UYH852018 VIC852018:VID852018 VRY852018:VRZ852018 WBU852018:WBV852018 WLQ852018:WLR852018 WVM852018:WVN852018 E917554:F917554 JA917554:JB917554 SW917554:SX917554 ACS917554:ACT917554 AMO917554:AMP917554 AWK917554:AWL917554 BGG917554:BGH917554 BQC917554:BQD917554 BZY917554:BZZ917554 CJU917554:CJV917554 CTQ917554:CTR917554 DDM917554:DDN917554 DNI917554:DNJ917554 DXE917554:DXF917554 EHA917554:EHB917554 EQW917554:EQX917554 FAS917554:FAT917554 FKO917554:FKP917554 FUK917554:FUL917554 GEG917554:GEH917554 GOC917554:GOD917554 GXY917554:GXZ917554 HHU917554:HHV917554 HRQ917554:HRR917554 IBM917554:IBN917554 ILI917554:ILJ917554 IVE917554:IVF917554 JFA917554:JFB917554 JOW917554:JOX917554 JYS917554:JYT917554 KIO917554:KIP917554 KSK917554:KSL917554 LCG917554:LCH917554 LMC917554:LMD917554 LVY917554:LVZ917554 MFU917554:MFV917554 MPQ917554:MPR917554 MZM917554:MZN917554 NJI917554:NJJ917554 NTE917554:NTF917554 ODA917554:ODB917554 OMW917554:OMX917554 OWS917554:OWT917554 PGO917554:PGP917554 PQK917554:PQL917554 QAG917554:QAH917554 QKC917554:QKD917554 QTY917554:QTZ917554 RDU917554:RDV917554 RNQ917554:RNR917554 RXM917554:RXN917554 SHI917554:SHJ917554 SRE917554:SRF917554 TBA917554:TBB917554 TKW917554:TKX917554 TUS917554:TUT917554 UEO917554:UEP917554 UOK917554:UOL917554 UYG917554:UYH917554 VIC917554:VID917554 VRY917554:VRZ917554 WBU917554:WBV917554 WLQ917554:WLR917554 WVM917554:WVN917554 E983090:F983090 JA983090:JB983090 SW983090:SX983090 ACS983090:ACT983090 AMO983090:AMP983090 AWK983090:AWL983090 BGG983090:BGH983090 BQC983090:BQD983090 BZY983090:BZZ983090 CJU983090:CJV983090 CTQ983090:CTR983090 DDM983090:DDN983090 DNI983090:DNJ983090 DXE983090:DXF983090 EHA983090:EHB983090 EQW983090:EQX983090 FAS983090:FAT983090 FKO983090:FKP983090 FUK983090:FUL983090 GEG983090:GEH983090 GOC983090:GOD983090 GXY983090:GXZ983090 HHU983090:HHV983090 HRQ983090:HRR983090 IBM983090:IBN983090 ILI983090:ILJ983090 IVE983090:IVF983090 JFA983090:JFB983090 JOW983090:JOX983090 JYS983090:JYT983090 KIO983090:KIP983090 KSK983090:KSL983090 LCG983090:LCH983090 LMC983090:LMD983090 LVY983090:LVZ983090 MFU983090:MFV983090 MPQ983090:MPR983090 MZM983090:MZN983090 NJI983090:NJJ983090 NTE983090:NTF983090 ODA983090:ODB983090 OMW983090:OMX983090 OWS983090:OWT983090 PGO983090:PGP983090 PQK983090:PQL983090 QAG983090:QAH983090 QKC983090:QKD983090 QTY983090:QTZ983090 RDU983090:RDV983090 RNQ983090:RNR983090 RXM983090:RXN983090 SHI983090:SHJ983090 SRE983090:SRF983090 TBA983090:TBB983090 TKW983090:TKX983090 TUS983090:TUT983090 UEO983090:UEP983090 UOK983090:UOL983090 UYG983090:UYH983090 VIC983090:VID983090 VRY983090:VRZ983090 WBU983090:WBV983090 WLQ983090:WLR983090 WVM983090:WVN983090 E10:F46 JA10:JB46 SW10:SX46 ACS10:ACT46 AMO10:AMP46 AWK10:AWL46 BGG10:BGH46 BQC10:BQD46 BZY10:BZZ46 CJU10:CJV46 CTQ10:CTR46 DDM10:DDN46 DNI10:DNJ46 DXE10:DXF46 EHA10:EHB46 EQW10:EQX46 FAS10:FAT46 FKO10:FKP46 FUK10:FUL46 GEG10:GEH46 GOC10:GOD46 GXY10:GXZ46 HHU10:HHV46 HRQ10:HRR46 IBM10:IBN46 ILI10:ILJ46 IVE10:IVF46 JFA10:JFB46 JOW10:JOX46 JYS10:JYT46 KIO10:KIP46 KSK10:KSL46 LCG10:LCH46 LMC10:LMD46 LVY10:LVZ46 MFU10:MFV46 MPQ10:MPR46 MZM10:MZN46 NJI10:NJJ46 NTE10:NTF46 ODA10:ODB46 OMW10:OMX46 OWS10:OWT46 PGO10:PGP46 PQK10:PQL46 QAG10:QAH46 QKC10:QKD46 QTY10:QTZ46 RDU10:RDV46 RNQ10:RNR46 RXM10:RXN46 SHI10:SHJ46 SRE10:SRF46 TBA10:TBB46 TKW10:TKX46 TUS10:TUT46 UEO10:UEP46 UOK10:UOL46 UYG10:UYH46 VIC10:VID46 VRY10:VRZ46 WBU10:WBV46 WLQ10:WLR46 WVM10:WVN46 E65548:F65584 JA65548:JB65584 SW65548:SX65584 ACS65548:ACT65584 AMO65548:AMP65584 AWK65548:AWL65584 BGG65548:BGH65584 BQC65548:BQD65584 BZY65548:BZZ65584 CJU65548:CJV65584 CTQ65548:CTR65584 DDM65548:DDN65584 DNI65548:DNJ65584 DXE65548:DXF65584 EHA65548:EHB65584 EQW65548:EQX65584 FAS65548:FAT65584 FKO65548:FKP65584 FUK65548:FUL65584 GEG65548:GEH65584 GOC65548:GOD65584 GXY65548:GXZ65584 HHU65548:HHV65584 HRQ65548:HRR65584 IBM65548:IBN65584 ILI65548:ILJ65584 IVE65548:IVF65584 JFA65548:JFB65584 JOW65548:JOX65584 JYS65548:JYT65584 KIO65548:KIP65584 KSK65548:KSL65584 LCG65548:LCH65584 LMC65548:LMD65584 LVY65548:LVZ65584 MFU65548:MFV65584 MPQ65548:MPR65584 MZM65548:MZN65584 NJI65548:NJJ65584 NTE65548:NTF65584 ODA65548:ODB65584 OMW65548:OMX65584 OWS65548:OWT65584 PGO65548:PGP65584 PQK65548:PQL65584 QAG65548:QAH65584 QKC65548:QKD65584 QTY65548:QTZ65584 RDU65548:RDV65584 RNQ65548:RNR65584 RXM65548:RXN65584 SHI65548:SHJ65584 SRE65548:SRF65584 TBA65548:TBB65584 TKW65548:TKX65584 TUS65548:TUT65584 UEO65548:UEP65584 UOK65548:UOL65584 UYG65548:UYH65584 VIC65548:VID65584 VRY65548:VRZ65584 WBU65548:WBV65584 WLQ65548:WLR65584 WVM65548:WVN65584 E131084:F131120 JA131084:JB131120 SW131084:SX131120 ACS131084:ACT131120 AMO131084:AMP131120 AWK131084:AWL131120 BGG131084:BGH131120 BQC131084:BQD131120 BZY131084:BZZ131120 CJU131084:CJV131120 CTQ131084:CTR131120 DDM131084:DDN131120 DNI131084:DNJ131120 DXE131084:DXF131120 EHA131084:EHB131120 EQW131084:EQX131120 FAS131084:FAT131120 FKO131084:FKP131120 FUK131084:FUL131120 GEG131084:GEH131120 GOC131084:GOD131120 GXY131084:GXZ131120 HHU131084:HHV131120 HRQ131084:HRR131120 IBM131084:IBN131120 ILI131084:ILJ131120 IVE131084:IVF131120 JFA131084:JFB131120 JOW131084:JOX131120 JYS131084:JYT131120 KIO131084:KIP131120 KSK131084:KSL131120 LCG131084:LCH131120 LMC131084:LMD131120 LVY131084:LVZ131120 MFU131084:MFV131120 MPQ131084:MPR131120 MZM131084:MZN131120 NJI131084:NJJ131120 NTE131084:NTF131120 ODA131084:ODB131120 OMW131084:OMX131120 OWS131084:OWT131120 PGO131084:PGP131120 PQK131084:PQL131120 QAG131084:QAH131120 QKC131084:QKD131120 QTY131084:QTZ131120 RDU131084:RDV131120 RNQ131084:RNR131120 RXM131084:RXN131120 SHI131084:SHJ131120 SRE131084:SRF131120 TBA131084:TBB131120 TKW131084:TKX131120 TUS131084:TUT131120 UEO131084:UEP131120 UOK131084:UOL131120 UYG131084:UYH131120 VIC131084:VID131120 VRY131084:VRZ131120 WBU131084:WBV131120 WLQ131084:WLR131120 WVM131084:WVN131120 E196620:F196656 JA196620:JB196656 SW196620:SX196656 ACS196620:ACT196656 AMO196620:AMP196656 AWK196620:AWL196656 BGG196620:BGH196656 BQC196620:BQD196656 BZY196620:BZZ196656 CJU196620:CJV196656 CTQ196620:CTR196656 DDM196620:DDN196656 DNI196620:DNJ196656 DXE196620:DXF196656 EHA196620:EHB196656 EQW196620:EQX196656 FAS196620:FAT196656 FKO196620:FKP196656 FUK196620:FUL196656 GEG196620:GEH196656 GOC196620:GOD196656 GXY196620:GXZ196656 HHU196620:HHV196656 HRQ196620:HRR196656 IBM196620:IBN196656 ILI196620:ILJ196656 IVE196620:IVF196656 JFA196620:JFB196656 JOW196620:JOX196656 JYS196620:JYT196656 KIO196620:KIP196656 KSK196620:KSL196656 LCG196620:LCH196656 LMC196620:LMD196656 LVY196620:LVZ196656 MFU196620:MFV196656 MPQ196620:MPR196656 MZM196620:MZN196656 NJI196620:NJJ196656 NTE196620:NTF196656 ODA196620:ODB196656 OMW196620:OMX196656 OWS196620:OWT196656 PGO196620:PGP196656 PQK196620:PQL196656 QAG196620:QAH196656 QKC196620:QKD196656 QTY196620:QTZ196656 RDU196620:RDV196656 RNQ196620:RNR196656 RXM196620:RXN196656 SHI196620:SHJ196656 SRE196620:SRF196656 TBA196620:TBB196656 TKW196620:TKX196656 TUS196620:TUT196656 UEO196620:UEP196656 UOK196620:UOL196656 UYG196620:UYH196656 VIC196620:VID196656 VRY196620:VRZ196656 WBU196620:WBV196656 WLQ196620:WLR196656 WVM196620:WVN196656 E262156:F262192 JA262156:JB262192 SW262156:SX262192 ACS262156:ACT262192 AMO262156:AMP262192 AWK262156:AWL262192 BGG262156:BGH262192 BQC262156:BQD262192 BZY262156:BZZ262192 CJU262156:CJV262192 CTQ262156:CTR262192 DDM262156:DDN262192 DNI262156:DNJ262192 DXE262156:DXF262192 EHA262156:EHB262192 EQW262156:EQX262192 FAS262156:FAT262192 FKO262156:FKP262192 FUK262156:FUL262192 GEG262156:GEH262192 GOC262156:GOD262192 GXY262156:GXZ262192 HHU262156:HHV262192 HRQ262156:HRR262192 IBM262156:IBN262192 ILI262156:ILJ262192 IVE262156:IVF262192 JFA262156:JFB262192 JOW262156:JOX262192 JYS262156:JYT262192 KIO262156:KIP262192 KSK262156:KSL262192 LCG262156:LCH262192 LMC262156:LMD262192 LVY262156:LVZ262192 MFU262156:MFV262192 MPQ262156:MPR262192 MZM262156:MZN262192 NJI262156:NJJ262192 NTE262156:NTF262192 ODA262156:ODB262192 OMW262156:OMX262192 OWS262156:OWT262192 PGO262156:PGP262192 PQK262156:PQL262192 QAG262156:QAH262192 QKC262156:QKD262192 QTY262156:QTZ262192 RDU262156:RDV262192 RNQ262156:RNR262192 RXM262156:RXN262192 SHI262156:SHJ262192 SRE262156:SRF262192 TBA262156:TBB262192 TKW262156:TKX262192 TUS262156:TUT262192 UEO262156:UEP262192 UOK262156:UOL262192 UYG262156:UYH262192 VIC262156:VID262192 VRY262156:VRZ262192 WBU262156:WBV262192 WLQ262156:WLR262192 WVM262156:WVN262192 E327692:F327728 JA327692:JB327728 SW327692:SX327728 ACS327692:ACT327728 AMO327692:AMP327728 AWK327692:AWL327728 BGG327692:BGH327728 BQC327692:BQD327728 BZY327692:BZZ327728 CJU327692:CJV327728 CTQ327692:CTR327728 DDM327692:DDN327728 DNI327692:DNJ327728 DXE327692:DXF327728 EHA327692:EHB327728 EQW327692:EQX327728 FAS327692:FAT327728 FKO327692:FKP327728 FUK327692:FUL327728 GEG327692:GEH327728 GOC327692:GOD327728 GXY327692:GXZ327728 HHU327692:HHV327728 HRQ327692:HRR327728 IBM327692:IBN327728 ILI327692:ILJ327728 IVE327692:IVF327728 JFA327692:JFB327728 JOW327692:JOX327728 JYS327692:JYT327728 KIO327692:KIP327728 KSK327692:KSL327728 LCG327692:LCH327728 LMC327692:LMD327728 LVY327692:LVZ327728 MFU327692:MFV327728 MPQ327692:MPR327728 MZM327692:MZN327728 NJI327692:NJJ327728 NTE327692:NTF327728 ODA327692:ODB327728 OMW327692:OMX327728 OWS327692:OWT327728 PGO327692:PGP327728 PQK327692:PQL327728 QAG327692:QAH327728 QKC327692:QKD327728 QTY327692:QTZ327728 RDU327692:RDV327728 RNQ327692:RNR327728 RXM327692:RXN327728 SHI327692:SHJ327728 SRE327692:SRF327728 TBA327692:TBB327728 TKW327692:TKX327728 TUS327692:TUT327728 UEO327692:UEP327728 UOK327692:UOL327728 UYG327692:UYH327728 VIC327692:VID327728 VRY327692:VRZ327728 WBU327692:WBV327728 WLQ327692:WLR327728 WVM327692:WVN327728 E393228:F393264 JA393228:JB393264 SW393228:SX393264 ACS393228:ACT393264 AMO393228:AMP393264 AWK393228:AWL393264 BGG393228:BGH393264 BQC393228:BQD393264 BZY393228:BZZ393264 CJU393228:CJV393264 CTQ393228:CTR393264 DDM393228:DDN393264 DNI393228:DNJ393264 DXE393228:DXF393264 EHA393228:EHB393264 EQW393228:EQX393264 FAS393228:FAT393264 FKO393228:FKP393264 FUK393228:FUL393264 GEG393228:GEH393264 GOC393228:GOD393264 GXY393228:GXZ393264 HHU393228:HHV393264 HRQ393228:HRR393264 IBM393228:IBN393264 ILI393228:ILJ393264 IVE393228:IVF393264 JFA393228:JFB393264 JOW393228:JOX393264 JYS393228:JYT393264 KIO393228:KIP393264 KSK393228:KSL393264 LCG393228:LCH393264 LMC393228:LMD393264 LVY393228:LVZ393264 MFU393228:MFV393264 MPQ393228:MPR393264 MZM393228:MZN393264 NJI393228:NJJ393264 NTE393228:NTF393264 ODA393228:ODB393264 OMW393228:OMX393264 OWS393228:OWT393264 PGO393228:PGP393264 PQK393228:PQL393264 QAG393228:QAH393264 QKC393228:QKD393264 QTY393228:QTZ393264 RDU393228:RDV393264 RNQ393228:RNR393264 RXM393228:RXN393264 SHI393228:SHJ393264 SRE393228:SRF393264 TBA393228:TBB393264 TKW393228:TKX393264 TUS393228:TUT393264 UEO393228:UEP393264 UOK393228:UOL393264 UYG393228:UYH393264 VIC393228:VID393264 VRY393228:VRZ393264 WBU393228:WBV393264 WLQ393228:WLR393264 WVM393228:WVN393264 E458764:F458800 JA458764:JB458800 SW458764:SX458800 ACS458764:ACT458800 AMO458764:AMP458800 AWK458764:AWL458800 BGG458764:BGH458800 BQC458764:BQD458800 BZY458764:BZZ458800 CJU458764:CJV458800 CTQ458764:CTR458800 DDM458764:DDN458800 DNI458764:DNJ458800 DXE458764:DXF458800 EHA458764:EHB458800 EQW458764:EQX458800 FAS458764:FAT458800 FKO458764:FKP458800 FUK458764:FUL458800 GEG458764:GEH458800 GOC458764:GOD458800 GXY458764:GXZ458800 HHU458764:HHV458800 HRQ458764:HRR458800 IBM458764:IBN458800 ILI458764:ILJ458800 IVE458764:IVF458800 JFA458764:JFB458800 JOW458764:JOX458800 JYS458764:JYT458800 KIO458764:KIP458800 KSK458764:KSL458800 LCG458764:LCH458800 LMC458764:LMD458800 LVY458764:LVZ458800 MFU458764:MFV458800 MPQ458764:MPR458800 MZM458764:MZN458800 NJI458764:NJJ458800 NTE458764:NTF458800 ODA458764:ODB458800 OMW458764:OMX458800 OWS458764:OWT458800 PGO458764:PGP458800 PQK458764:PQL458800 QAG458764:QAH458800 QKC458764:QKD458800 QTY458764:QTZ458800 RDU458764:RDV458800 RNQ458764:RNR458800 RXM458764:RXN458800 SHI458764:SHJ458800 SRE458764:SRF458800 TBA458764:TBB458800 TKW458764:TKX458800 TUS458764:TUT458800 UEO458764:UEP458800 UOK458764:UOL458800 UYG458764:UYH458800 VIC458764:VID458800 VRY458764:VRZ458800 WBU458764:WBV458800 WLQ458764:WLR458800 WVM458764:WVN458800 E524300:F524336 JA524300:JB524336 SW524300:SX524336 ACS524300:ACT524336 AMO524300:AMP524336 AWK524300:AWL524336 BGG524300:BGH524336 BQC524300:BQD524336 BZY524300:BZZ524336 CJU524300:CJV524336 CTQ524300:CTR524336 DDM524300:DDN524336 DNI524300:DNJ524336 DXE524300:DXF524336 EHA524300:EHB524336 EQW524300:EQX524336 FAS524300:FAT524336 FKO524300:FKP524336 FUK524300:FUL524336 GEG524300:GEH524336 GOC524300:GOD524336 GXY524300:GXZ524336 HHU524300:HHV524336 HRQ524300:HRR524336 IBM524300:IBN524336 ILI524300:ILJ524336 IVE524300:IVF524336 JFA524300:JFB524336 JOW524300:JOX524336 JYS524300:JYT524336 KIO524300:KIP524336 KSK524300:KSL524336 LCG524300:LCH524336 LMC524300:LMD524336 LVY524300:LVZ524336 MFU524300:MFV524336 MPQ524300:MPR524336 MZM524300:MZN524336 NJI524300:NJJ524336 NTE524300:NTF524336 ODA524300:ODB524336 OMW524300:OMX524336 OWS524300:OWT524336 PGO524300:PGP524336 PQK524300:PQL524336 QAG524300:QAH524336 QKC524300:QKD524336 QTY524300:QTZ524336 RDU524300:RDV524336 RNQ524300:RNR524336 RXM524300:RXN524336 SHI524300:SHJ524336 SRE524300:SRF524336 TBA524300:TBB524336 TKW524300:TKX524336 TUS524300:TUT524336 UEO524300:UEP524336 UOK524300:UOL524336 UYG524300:UYH524336 VIC524300:VID524336 VRY524300:VRZ524336 WBU524300:WBV524336 WLQ524300:WLR524336 WVM524300:WVN524336 E589836:F589872 JA589836:JB589872 SW589836:SX589872 ACS589836:ACT589872 AMO589836:AMP589872 AWK589836:AWL589872 BGG589836:BGH589872 BQC589836:BQD589872 BZY589836:BZZ589872 CJU589836:CJV589872 CTQ589836:CTR589872 DDM589836:DDN589872 DNI589836:DNJ589872 DXE589836:DXF589872 EHA589836:EHB589872 EQW589836:EQX589872 FAS589836:FAT589872 FKO589836:FKP589872 FUK589836:FUL589872 GEG589836:GEH589872 GOC589836:GOD589872 GXY589836:GXZ589872 HHU589836:HHV589872 HRQ589836:HRR589872 IBM589836:IBN589872 ILI589836:ILJ589872 IVE589836:IVF589872 JFA589836:JFB589872 JOW589836:JOX589872 JYS589836:JYT589872 KIO589836:KIP589872 KSK589836:KSL589872 LCG589836:LCH589872 LMC589836:LMD589872 LVY589836:LVZ589872 MFU589836:MFV589872 MPQ589836:MPR589872 MZM589836:MZN589872 NJI589836:NJJ589872 NTE589836:NTF589872 ODA589836:ODB589872 OMW589836:OMX589872 OWS589836:OWT589872 PGO589836:PGP589872 PQK589836:PQL589872 QAG589836:QAH589872 QKC589836:QKD589872 QTY589836:QTZ589872 RDU589836:RDV589872 RNQ589836:RNR589872 RXM589836:RXN589872 SHI589836:SHJ589872 SRE589836:SRF589872 TBA589836:TBB589872 TKW589836:TKX589872 TUS589836:TUT589872 UEO589836:UEP589872 UOK589836:UOL589872 UYG589836:UYH589872 VIC589836:VID589872 VRY589836:VRZ589872 WBU589836:WBV589872 WLQ589836:WLR589872 WVM589836:WVN589872 E655372:F655408 JA655372:JB655408 SW655372:SX655408 ACS655372:ACT655408 AMO655372:AMP655408 AWK655372:AWL655408 BGG655372:BGH655408 BQC655372:BQD655408 BZY655372:BZZ655408 CJU655372:CJV655408 CTQ655372:CTR655408 DDM655372:DDN655408 DNI655372:DNJ655408 DXE655372:DXF655408 EHA655372:EHB655408 EQW655372:EQX655408 FAS655372:FAT655408 FKO655372:FKP655408 FUK655372:FUL655408 GEG655372:GEH655408 GOC655372:GOD655408 GXY655372:GXZ655408 HHU655372:HHV655408 HRQ655372:HRR655408 IBM655372:IBN655408 ILI655372:ILJ655408 IVE655372:IVF655408 JFA655372:JFB655408 JOW655372:JOX655408 JYS655372:JYT655408 KIO655372:KIP655408 KSK655372:KSL655408 LCG655372:LCH655408 LMC655372:LMD655408 LVY655372:LVZ655408 MFU655372:MFV655408 MPQ655372:MPR655408 MZM655372:MZN655408 NJI655372:NJJ655408 NTE655372:NTF655408 ODA655372:ODB655408 OMW655372:OMX655408 OWS655372:OWT655408 PGO655372:PGP655408 PQK655372:PQL655408 QAG655372:QAH655408 QKC655372:QKD655408 QTY655372:QTZ655408 RDU655372:RDV655408 RNQ655372:RNR655408 RXM655372:RXN655408 SHI655372:SHJ655408 SRE655372:SRF655408 TBA655372:TBB655408 TKW655372:TKX655408 TUS655372:TUT655408 UEO655372:UEP655408 UOK655372:UOL655408 UYG655372:UYH655408 VIC655372:VID655408 VRY655372:VRZ655408 WBU655372:WBV655408 WLQ655372:WLR655408 WVM655372:WVN655408 E720908:F720944 JA720908:JB720944 SW720908:SX720944 ACS720908:ACT720944 AMO720908:AMP720944 AWK720908:AWL720944 BGG720908:BGH720944 BQC720908:BQD720944 BZY720908:BZZ720944 CJU720908:CJV720944 CTQ720908:CTR720944 DDM720908:DDN720944 DNI720908:DNJ720944 DXE720908:DXF720944 EHA720908:EHB720944 EQW720908:EQX720944 FAS720908:FAT720944 FKO720908:FKP720944 FUK720908:FUL720944 GEG720908:GEH720944 GOC720908:GOD720944 GXY720908:GXZ720944 HHU720908:HHV720944 HRQ720908:HRR720944 IBM720908:IBN720944 ILI720908:ILJ720944 IVE720908:IVF720944 JFA720908:JFB720944 JOW720908:JOX720944 JYS720908:JYT720944 KIO720908:KIP720944 KSK720908:KSL720944 LCG720908:LCH720944 LMC720908:LMD720944 LVY720908:LVZ720944 MFU720908:MFV720944 MPQ720908:MPR720944 MZM720908:MZN720944 NJI720908:NJJ720944 NTE720908:NTF720944 ODA720908:ODB720944 OMW720908:OMX720944 OWS720908:OWT720944 PGO720908:PGP720944 PQK720908:PQL720944 QAG720908:QAH720944 QKC720908:QKD720944 QTY720908:QTZ720944 RDU720908:RDV720944 RNQ720908:RNR720944 RXM720908:RXN720944 SHI720908:SHJ720944 SRE720908:SRF720944 TBA720908:TBB720944 TKW720908:TKX720944 TUS720908:TUT720944 UEO720908:UEP720944 UOK720908:UOL720944 UYG720908:UYH720944 VIC720908:VID720944 VRY720908:VRZ720944 WBU720908:WBV720944 WLQ720908:WLR720944 WVM720908:WVN720944 E786444:F786480 JA786444:JB786480 SW786444:SX786480 ACS786444:ACT786480 AMO786444:AMP786480 AWK786444:AWL786480 BGG786444:BGH786480 BQC786444:BQD786480 BZY786444:BZZ786480 CJU786444:CJV786480 CTQ786444:CTR786480 DDM786444:DDN786480 DNI786444:DNJ786480 DXE786444:DXF786480 EHA786444:EHB786480 EQW786444:EQX786480 FAS786444:FAT786480 FKO786444:FKP786480 FUK786444:FUL786480 GEG786444:GEH786480 GOC786444:GOD786480 GXY786444:GXZ786480 HHU786444:HHV786480 HRQ786444:HRR786480 IBM786444:IBN786480 ILI786444:ILJ786480 IVE786444:IVF786480 JFA786444:JFB786480 JOW786444:JOX786480 JYS786444:JYT786480 KIO786444:KIP786480 KSK786444:KSL786480 LCG786444:LCH786480 LMC786444:LMD786480 LVY786444:LVZ786480 MFU786444:MFV786480 MPQ786444:MPR786480 MZM786444:MZN786480 NJI786444:NJJ786480 NTE786444:NTF786480 ODA786444:ODB786480 OMW786444:OMX786480 OWS786444:OWT786480 PGO786444:PGP786480 PQK786444:PQL786480 QAG786444:QAH786480 QKC786444:QKD786480 QTY786444:QTZ786480 RDU786444:RDV786480 RNQ786444:RNR786480 RXM786444:RXN786480 SHI786444:SHJ786480 SRE786444:SRF786480 TBA786444:TBB786480 TKW786444:TKX786480 TUS786444:TUT786480 UEO786444:UEP786480 UOK786444:UOL786480 UYG786444:UYH786480 VIC786444:VID786480 VRY786444:VRZ786480 WBU786444:WBV786480 WLQ786444:WLR786480 WVM786444:WVN786480 E851980:F852016 JA851980:JB852016 SW851980:SX852016 ACS851980:ACT852016 AMO851980:AMP852016 AWK851980:AWL852016 BGG851980:BGH852016 BQC851980:BQD852016 BZY851980:BZZ852016 CJU851980:CJV852016 CTQ851980:CTR852016 DDM851980:DDN852016 DNI851980:DNJ852016 DXE851980:DXF852016 EHA851980:EHB852016 EQW851980:EQX852016 FAS851980:FAT852016 FKO851980:FKP852016 FUK851980:FUL852016 GEG851980:GEH852016 GOC851980:GOD852016 GXY851980:GXZ852016 HHU851980:HHV852016 HRQ851980:HRR852016 IBM851980:IBN852016 ILI851980:ILJ852016 IVE851980:IVF852016 JFA851980:JFB852016 JOW851980:JOX852016 JYS851980:JYT852016 KIO851980:KIP852016 KSK851980:KSL852016 LCG851980:LCH852016 LMC851980:LMD852016 LVY851980:LVZ852016 MFU851980:MFV852016 MPQ851980:MPR852016 MZM851980:MZN852016 NJI851980:NJJ852016 NTE851980:NTF852016 ODA851980:ODB852016 OMW851980:OMX852016 OWS851980:OWT852016 PGO851980:PGP852016 PQK851980:PQL852016 QAG851980:QAH852016 QKC851980:QKD852016 QTY851980:QTZ852016 RDU851980:RDV852016 RNQ851980:RNR852016 RXM851980:RXN852016 SHI851980:SHJ852016 SRE851980:SRF852016 TBA851980:TBB852016 TKW851980:TKX852016 TUS851980:TUT852016 UEO851980:UEP852016 UOK851980:UOL852016 UYG851980:UYH852016 VIC851980:VID852016 VRY851980:VRZ852016 WBU851980:WBV852016 WLQ851980:WLR852016 WVM851980:WVN852016 E917516:F917552 JA917516:JB917552 SW917516:SX917552 ACS917516:ACT917552 AMO917516:AMP917552 AWK917516:AWL917552 BGG917516:BGH917552 BQC917516:BQD917552 BZY917516:BZZ917552 CJU917516:CJV917552 CTQ917516:CTR917552 DDM917516:DDN917552 DNI917516:DNJ917552 DXE917516:DXF917552 EHA917516:EHB917552 EQW917516:EQX917552 FAS917516:FAT917552 FKO917516:FKP917552 FUK917516:FUL917552 GEG917516:GEH917552 GOC917516:GOD917552 GXY917516:GXZ917552 HHU917516:HHV917552 HRQ917516:HRR917552 IBM917516:IBN917552 ILI917516:ILJ917552 IVE917516:IVF917552 JFA917516:JFB917552 JOW917516:JOX917552 JYS917516:JYT917552 KIO917516:KIP917552 KSK917516:KSL917552 LCG917516:LCH917552 LMC917516:LMD917552 LVY917516:LVZ917552 MFU917516:MFV917552 MPQ917516:MPR917552 MZM917516:MZN917552 NJI917516:NJJ917552 NTE917516:NTF917552 ODA917516:ODB917552 OMW917516:OMX917552 OWS917516:OWT917552 PGO917516:PGP917552 PQK917516:PQL917552 QAG917516:QAH917552 QKC917516:QKD917552 QTY917516:QTZ917552 RDU917516:RDV917552 RNQ917516:RNR917552 RXM917516:RXN917552 SHI917516:SHJ917552 SRE917516:SRF917552 TBA917516:TBB917552 TKW917516:TKX917552 TUS917516:TUT917552 UEO917516:UEP917552 UOK917516:UOL917552 UYG917516:UYH917552 VIC917516:VID917552 VRY917516:VRZ917552 WBU917516:WBV917552 WLQ917516:WLR917552 WVM917516:WVN917552 E983052:F983088 JA983052:JB983088 SW983052:SX983088 ACS983052:ACT983088 AMO983052:AMP983088 AWK983052:AWL983088 BGG983052:BGH983088 BQC983052:BQD983088 BZY983052:BZZ983088 CJU983052:CJV983088 CTQ983052:CTR983088 DDM983052:DDN983088 DNI983052:DNJ983088 DXE983052:DXF983088 EHA983052:EHB983088 EQW983052:EQX983088 FAS983052:FAT983088 FKO983052:FKP983088 FUK983052:FUL983088 GEG983052:GEH983088 GOC983052:GOD983088 GXY983052:GXZ983088 HHU983052:HHV983088 HRQ983052:HRR983088 IBM983052:IBN983088 ILI983052:ILJ983088 IVE983052:IVF983088 JFA983052:JFB983088 JOW983052:JOX983088 JYS983052:JYT983088 KIO983052:KIP983088 KSK983052:KSL983088 LCG983052:LCH983088 LMC983052:LMD983088 LVY983052:LVZ983088 MFU983052:MFV983088 MPQ983052:MPR983088 MZM983052:MZN983088 NJI983052:NJJ983088 NTE983052:NTF983088 ODA983052:ODB983088 OMW983052:OMX983088 OWS983052:OWT983088 PGO983052:PGP983088 PQK983052:PQL983088 QAG983052:QAH983088 QKC983052:QKD983088 QTY983052:QTZ983088 RDU983052:RDV983088 RNQ983052:RNR983088 RXM983052:RXN983088 SHI983052:SHJ983088 SRE983052:SRF983088 TBA983052:TBB983088 TKW983052:TKX983088 TUS983052:TUT983088 UEO983052:UEP983088 UOK983052:UOL983088 UYG983052:UYH983088 VIC983052:VID983088 VRY983052:VRZ983088 WBU983052:WBV983088 WLQ983052:WLR983088 WVM983052:WVN983088 E51:F82 JA51:JB82 SW51:SX82 ACS51:ACT82 AMO51:AMP82 AWK51:AWL82 BGG51:BGH82 BQC51:BQD82 BZY51:BZZ82 CJU51:CJV82 CTQ51:CTR82 DDM51:DDN82 DNI51:DNJ82 DXE51:DXF82 EHA51:EHB82 EQW51:EQX82 FAS51:FAT82 FKO51:FKP82 FUK51:FUL82 GEG51:GEH82 GOC51:GOD82 GXY51:GXZ82 HHU51:HHV82 HRQ51:HRR82 IBM51:IBN82 ILI51:ILJ82 IVE51:IVF82 JFA51:JFB82 JOW51:JOX82 JYS51:JYT82 KIO51:KIP82 KSK51:KSL82 LCG51:LCH82 LMC51:LMD82 LVY51:LVZ82 MFU51:MFV82 MPQ51:MPR82 MZM51:MZN82 NJI51:NJJ82 NTE51:NTF82 ODA51:ODB82 OMW51:OMX82 OWS51:OWT82 PGO51:PGP82 PQK51:PQL82 QAG51:QAH82 QKC51:QKD82 QTY51:QTZ82 RDU51:RDV82 RNQ51:RNR82 RXM51:RXN82 SHI51:SHJ82 SRE51:SRF82 TBA51:TBB82 TKW51:TKX82 TUS51:TUT82 UEO51:UEP82 UOK51:UOL82 UYG51:UYH82 VIC51:VID82 VRY51:VRZ82 WBU51:WBV82 WLQ51:WLR82 WVM51:WVN82 E65589:F65620 JA65589:JB65620 SW65589:SX65620 ACS65589:ACT65620 AMO65589:AMP65620 AWK65589:AWL65620 BGG65589:BGH65620 BQC65589:BQD65620 BZY65589:BZZ65620 CJU65589:CJV65620 CTQ65589:CTR65620 DDM65589:DDN65620 DNI65589:DNJ65620 DXE65589:DXF65620 EHA65589:EHB65620 EQW65589:EQX65620 FAS65589:FAT65620 FKO65589:FKP65620 FUK65589:FUL65620 GEG65589:GEH65620 GOC65589:GOD65620 GXY65589:GXZ65620 HHU65589:HHV65620 HRQ65589:HRR65620 IBM65589:IBN65620 ILI65589:ILJ65620 IVE65589:IVF65620 JFA65589:JFB65620 JOW65589:JOX65620 JYS65589:JYT65620 KIO65589:KIP65620 KSK65589:KSL65620 LCG65589:LCH65620 LMC65589:LMD65620 LVY65589:LVZ65620 MFU65589:MFV65620 MPQ65589:MPR65620 MZM65589:MZN65620 NJI65589:NJJ65620 NTE65589:NTF65620 ODA65589:ODB65620 OMW65589:OMX65620 OWS65589:OWT65620 PGO65589:PGP65620 PQK65589:PQL65620 QAG65589:QAH65620 QKC65589:QKD65620 QTY65589:QTZ65620 RDU65589:RDV65620 RNQ65589:RNR65620 RXM65589:RXN65620 SHI65589:SHJ65620 SRE65589:SRF65620 TBA65589:TBB65620 TKW65589:TKX65620 TUS65589:TUT65620 UEO65589:UEP65620 UOK65589:UOL65620 UYG65589:UYH65620 VIC65589:VID65620 VRY65589:VRZ65620 WBU65589:WBV65620 WLQ65589:WLR65620 WVM65589:WVN65620 E131125:F131156 JA131125:JB131156 SW131125:SX131156 ACS131125:ACT131156 AMO131125:AMP131156 AWK131125:AWL131156 BGG131125:BGH131156 BQC131125:BQD131156 BZY131125:BZZ131156 CJU131125:CJV131156 CTQ131125:CTR131156 DDM131125:DDN131156 DNI131125:DNJ131156 DXE131125:DXF131156 EHA131125:EHB131156 EQW131125:EQX131156 FAS131125:FAT131156 FKO131125:FKP131156 FUK131125:FUL131156 GEG131125:GEH131156 GOC131125:GOD131156 GXY131125:GXZ131156 HHU131125:HHV131156 HRQ131125:HRR131156 IBM131125:IBN131156 ILI131125:ILJ131156 IVE131125:IVF131156 JFA131125:JFB131156 JOW131125:JOX131156 JYS131125:JYT131156 KIO131125:KIP131156 KSK131125:KSL131156 LCG131125:LCH131156 LMC131125:LMD131156 LVY131125:LVZ131156 MFU131125:MFV131156 MPQ131125:MPR131156 MZM131125:MZN131156 NJI131125:NJJ131156 NTE131125:NTF131156 ODA131125:ODB131156 OMW131125:OMX131156 OWS131125:OWT131156 PGO131125:PGP131156 PQK131125:PQL131156 QAG131125:QAH131156 QKC131125:QKD131156 QTY131125:QTZ131156 RDU131125:RDV131156 RNQ131125:RNR131156 RXM131125:RXN131156 SHI131125:SHJ131156 SRE131125:SRF131156 TBA131125:TBB131156 TKW131125:TKX131156 TUS131125:TUT131156 UEO131125:UEP131156 UOK131125:UOL131156 UYG131125:UYH131156 VIC131125:VID131156 VRY131125:VRZ131156 WBU131125:WBV131156 WLQ131125:WLR131156 WVM131125:WVN131156 E196661:F196692 JA196661:JB196692 SW196661:SX196692 ACS196661:ACT196692 AMO196661:AMP196692 AWK196661:AWL196692 BGG196661:BGH196692 BQC196661:BQD196692 BZY196661:BZZ196692 CJU196661:CJV196692 CTQ196661:CTR196692 DDM196661:DDN196692 DNI196661:DNJ196692 DXE196661:DXF196692 EHA196661:EHB196692 EQW196661:EQX196692 FAS196661:FAT196692 FKO196661:FKP196692 FUK196661:FUL196692 GEG196661:GEH196692 GOC196661:GOD196692 GXY196661:GXZ196692 HHU196661:HHV196692 HRQ196661:HRR196692 IBM196661:IBN196692 ILI196661:ILJ196692 IVE196661:IVF196692 JFA196661:JFB196692 JOW196661:JOX196692 JYS196661:JYT196692 KIO196661:KIP196692 KSK196661:KSL196692 LCG196661:LCH196692 LMC196661:LMD196692 LVY196661:LVZ196692 MFU196661:MFV196692 MPQ196661:MPR196692 MZM196661:MZN196692 NJI196661:NJJ196692 NTE196661:NTF196692 ODA196661:ODB196692 OMW196661:OMX196692 OWS196661:OWT196692 PGO196661:PGP196692 PQK196661:PQL196692 QAG196661:QAH196692 QKC196661:QKD196692 QTY196661:QTZ196692 RDU196661:RDV196692 RNQ196661:RNR196692 RXM196661:RXN196692 SHI196661:SHJ196692 SRE196661:SRF196692 TBA196661:TBB196692 TKW196661:TKX196692 TUS196661:TUT196692 UEO196661:UEP196692 UOK196661:UOL196692 UYG196661:UYH196692 VIC196661:VID196692 VRY196661:VRZ196692 WBU196661:WBV196692 WLQ196661:WLR196692 WVM196661:WVN196692 E262197:F262228 JA262197:JB262228 SW262197:SX262228 ACS262197:ACT262228 AMO262197:AMP262228 AWK262197:AWL262228 BGG262197:BGH262228 BQC262197:BQD262228 BZY262197:BZZ262228 CJU262197:CJV262228 CTQ262197:CTR262228 DDM262197:DDN262228 DNI262197:DNJ262228 DXE262197:DXF262228 EHA262197:EHB262228 EQW262197:EQX262228 FAS262197:FAT262228 FKO262197:FKP262228 FUK262197:FUL262228 GEG262197:GEH262228 GOC262197:GOD262228 GXY262197:GXZ262228 HHU262197:HHV262228 HRQ262197:HRR262228 IBM262197:IBN262228 ILI262197:ILJ262228 IVE262197:IVF262228 JFA262197:JFB262228 JOW262197:JOX262228 JYS262197:JYT262228 KIO262197:KIP262228 KSK262197:KSL262228 LCG262197:LCH262228 LMC262197:LMD262228 LVY262197:LVZ262228 MFU262197:MFV262228 MPQ262197:MPR262228 MZM262197:MZN262228 NJI262197:NJJ262228 NTE262197:NTF262228 ODA262197:ODB262228 OMW262197:OMX262228 OWS262197:OWT262228 PGO262197:PGP262228 PQK262197:PQL262228 QAG262197:QAH262228 QKC262197:QKD262228 QTY262197:QTZ262228 RDU262197:RDV262228 RNQ262197:RNR262228 RXM262197:RXN262228 SHI262197:SHJ262228 SRE262197:SRF262228 TBA262197:TBB262228 TKW262197:TKX262228 TUS262197:TUT262228 UEO262197:UEP262228 UOK262197:UOL262228 UYG262197:UYH262228 VIC262197:VID262228 VRY262197:VRZ262228 WBU262197:WBV262228 WLQ262197:WLR262228 WVM262197:WVN262228 E327733:F327764 JA327733:JB327764 SW327733:SX327764 ACS327733:ACT327764 AMO327733:AMP327764 AWK327733:AWL327764 BGG327733:BGH327764 BQC327733:BQD327764 BZY327733:BZZ327764 CJU327733:CJV327764 CTQ327733:CTR327764 DDM327733:DDN327764 DNI327733:DNJ327764 DXE327733:DXF327764 EHA327733:EHB327764 EQW327733:EQX327764 FAS327733:FAT327764 FKO327733:FKP327764 FUK327733:FUL327764 GEG327733:GEH327764 GOC327733:GOD327764 GXY327733:GXZ327764 HHU327733:HHV327764 HRQ327733:HRR327764 IBM327733:IBN327764 ILI327733:ILJ327764 IVE327733:IVF327764 JFA327733:JFB327764 JOW327733:JOX327764 JYS327733:JYT327764 KIO327733:KIP327764 KSK327733:KSL327764 LCG327733:LCH327764 LMC327733:LMD327764 LVY327733:LVZ327764 MFU327733:MFV327764 MPQ327733:MPR327764 MZM327733:MZN327764 NJI327733:NJJ327764 NTE327733:NTF327764 ODA327733:ODB327764 OMW327733:OMX327764 OWS327733:OWT327764 PGO327733:PGP327764 PQK327733:PQL327764 QAG327733:QAH327764 QKC327733:QKD327764 QTY327733:QTZ327764 RDU327733:RDV327764 RNQ327733:RNR327764 RXM327733:RXN327764 SHI327733:SHJ327764 SRE327733:SRF327764 TBA327733:TBB327764 TKW327733:TKX327764 TUS327733:TUT327764 UEO327733:UEP327764 UOK327733:UOL327764 UYG327733:UYH327764 VIC327733:VID327764 VRY327733:VRZ327764 WBU327733:WBV327764 WLQ327733:WLR327764 WVM327733:WVN327764 E393269:F393300 JA393269:JB393300 SW393269:SX393300 ACS393269:ACT393300 AMO393269:AMP393300 AWK393269:AWL393300 BGG393269:BGH393300 BQC393269:BQD393300 BZY393269:BZZ393300 CJU393269:CJV393300 CTQ393269:CTR393300 DDM393269:DDN393300 DNI393269:DNJ393300 DXE393269:DXF393300 EHA393269:EHB393300 EQW393269:EQX393300 FAS393269:FAT393300 FKO393269:FKP393300 FUK393269:FUL393300 GEG393269:GEH393300 GOC393269:GOD393300 GXY393269:GXZ393300 HHU393269:HHV393300 HRQ393269:HRR393300 IBM393269:IBN393300 ILI393269:ILJ393300 IVE393269:IVF393300 JFA393269:JFB393300 JOW393269:JOX393300 JYS393269:JYT393300 KIO393269:KIP393300 KSK393269:KSL393300 LCG393269:LCH393300 LMC393269:LMD393300 LVY393269:LVZ393300 MFU393269:MFV393300 MPQ393269:MPR393300 MZM393269:MZN393300 NJI393269:NJJ393300 NTE393269:NTF393300 ODA393269:ODB393300 OMW393269:OMX393300 OWS393269:OWT393300 PGO393269:PGP393300 PQK393269:PQL393300 QAG393269:QAH393300 QKC393269:QKD393300 QTY393269:QTZ393300 RDU393269:RDV393300 RNQ393269:RNR393300 RXM393269:RXN393300 SHI393269:SHJ393300 SRE393269:SRF393300 TBA393269:TBB393300 TKW393269:TKX393300 TUS393269:TUT393300 UEO393269:UEP393300 UOK393269:UOL393300 UYG393269:UYH393300 VIC393269:VID393300 VRY393269:VRZ393300 WBU393269:WBV393300 WLQ393269:WLR393300 WVM393269:WVN393300 E458805:F458836 JA458805:JB458836 SW458805:SX458836 ACS458805:ACT458836 AMO458805:AMP458836 AWK458805:AWL458836 BGG458805:BGH458836 BQC458805:BQD458836 BZY458805:BZZ458836 CJU458805:CJV458836 CTQ458805:CTR458836 DDM458805:DDN458836 DNI458805:DNJ458836 DXE458805:DXF458836 EHA458805:EHB458836 EQW458805:EQX458836 FAS458805:FAT458836 FKO458805:FKP458836 FUK458805:FUL458836 GEG458805:GEH458836 GOC458805:GOD458836 GXY458805:GXZ458836 HHU458805:HHV458836 HRQ458805:HRR458836 IBM458805:IBN458836 ILI458805:ILJ458836 IVE458805:IVF458836 JFA458805:JFB458836 JOW458805:JOX458836 JYS458805:JYT458836 KIO458805:KIP458836 KSK458805:KSL458836 LCG458805:LCH458836 LMC458805:LMD458836 LVY458805:LVZ458836 MFU458805:MFV458836 MPQ458805:MPR458836 MZM458805:MZN458836 NJI458805:NJJ458836 NTE458805:NTF458836 ODA458805:ODB458836 OMW458805:OMX458836 OWS458805:OWT458836 PGO458805:PGP458836 PQK458805:PQL458836 QAG458805:QAH458836 QKC458805:QKD458836 QTY458805:QTZ458836 RDU458805:RDV458836 RNQ458805:RNR458836 RXM458805:RXN458836 SHI458805:SHJ458836 SRE458805:SRF458836 TBA458805:TBB458836 TKW458805:TKX458836 TUS458805:TUT458836 UEO458805:UEP458836 UOK458805:UOL458836 UYG458805:UYH458836 VIC458805:VID458836 VRY458805:VRZ458836 WBU458805:WBV458836 WLQ458805:WLR458836 WVM458805:WVN458836 E524341:F524372 JA524341:JB524372 SW524341:SX524372 ACS524341:ACT524372 AMO524341:AMP524372 AWK524341:AWL524372 BGG524341:BGH524372 BQC524341:BQD524372 BZY524341:BZZ524372 CJU524341:CJV524372 CTQ524341:CTR524372 DDM524341:DDN524372 DNI524341:DNJ524372 DXE524341:DXF524372 EHA524341:EHB524372 EQW524341:EQX524372 FAS524341:FAT524372 FKO524341:FKP524372 FUK524341:FUL524372 GEG524341:GEH524372 GOC524341:GOD524372 GXY524341:GXZ524372 HHU524341:HHV524372 HRQ524341:HRR524372 IBM524341:IBN524372 ILI524341:ILJ524372 IVE524341:IVF524372 JFA524341:JFB524372 JOW524341:JOX524372 JYS524341:JYT524372 KIO524341:KIP524372 KSK524341:KSL524372 LCG524341:LCH524372 LMC524341:LMD524372 LVY524341:LVZ524372 MFU524341:MFV524372 MPQ524341:MPR524372 MZM524341:MZN524372 NJI524341:NJJ524372 NTE524341:NTF524372 ODA524341:ODB524372 OMW524341:OMX524372 OWS524341:OWT524372 PGO524341:PGP524372 PQK524341:PQL524372 QAG524341:QAH524372 QKC524341:QKD524372 QTY524341:QTZ524372 RDU524341:RDV524372 RNQ524341:RNR524372 RXM524341:RXN524372 SHI524341:SHJ524372 SRE524341:SRF524372 TBA524341:TBB524372 TKW524341:TKX524372 TUS524341:TUT524372 UEO524341:UEP524372 UOK524341:UOL524372 UYG524341:UYH524372 VIC524341:VID524372 VRY524341:VRZ524372 WBU524341:WBV524372 WLQ524341:WLR524372 WVM524341:WVN524372 E589877:F589908 JA589877:JB589908 SW589877:SX589908 ACS589877:ACT589908 AMO589877:AMP589908 AWK589877:AWL589908 BGG589877:BGH589908 BQC589877:BQD589908 BZY589877:BZZ589908 CJU589877:CJV589908 CTQ589877:CTR589908 DDM589877:DDN589908 DNI589877:DNJ589908 DXE589877:DXF589908 EHA589877:EHB589908 EQW589877:EQX589908 FAS589877:FAT589908 FKO589877:FKP589908 FUK589877:FUL589908 GEG589877:GEH589908 GOC589877:GOD589908 GXY589877:GXZ589908 HHU589877:HHV589908 HRQ589877:HRR589908 IBM589877:IBN589908 ILI589877:ILJ589908 IVE589877:IVF589908 JFA589877:JFB589908 JOW589877:JOX589908 JYS589877:JYT589908 KIO589877:KIP589908 KSK589877:KSL589908 LCG589877:LCH589908 LMC589877:LMD589908 LVY589877:LVZ589908 MFU589877:MFV589908 MPQ589877:MPR589908 MZM589877:MZN589908 NJI589877:NJJ589908 NTE589877:NTF589908 ODA589877:ODB589908 OMW589877:OMX589908 OWS589877:OWT589908 PGO589877:PGP589908 PQK589877:PQL589908 QAG589877:QAH589908 QKC589877:QKD589908 QTY589877:QTZ589908 RDU589877:RDV589908 RNQ589877:RNR589908 RXM589877:RXN589908 SHI589877:SHJ589908 SRE589877:SRF589908 TBA589877:TBB589908 TKW589877:TKX589908 TUS589877:TUT589908 UEO589877:UEP589908 UOK589877:UOL589908 UYG589877:UYH589908 VIC589877:VID589908 VRY589877:VRZ589908 WBU589877:WBV589908 WLQ589877:WLR589908 WVM589877:WVN589908 E655413:F655444 JA655413:JB655444 SW655413:SX655444 ACS655413:ACT655444 AMO655413:AMP655444 AWK655413:AWL655444 BGG655413:BGH655444 BQC655413:BQD655444 BZY655413:BZZ655444 CJU655413:CJV655444 CTQ655413:CTR655444 DDM655413:DDN655444 DNI655413:DNJ655444 DXE655413:DXF655444 EHA655413:EHB655444 EQW655413:EQX655444 FAS655413:FAT655444 FKO655413:FKP655444 FUK655413:FUL655444 GEG655413:GEH655444 GOC655413:GOD655444 GXY655413:GXZ655444 HHU655413:HHV655444 HRQ655413:HRR655444 IBM655413:IBN655444 ILI655413:ILJ655444 IVE655413:IVF655444 JFA655413:JFB655444 JOW655413:JOX655444 JYS655413:JYT655444 KIO655413:KIP655444 KSK655413:KSL655444 LCG655413:LCH655444 LMC655413:LMD655444 LVY655413:LVZ655444 MFU655413:MFV655444 MPQ655413:MPR655444 MZM655413:MZN655444 NJI655413:NJJ655444 NTE655413:NTF655444 ODA655413:ODB655444 OMW655413:OMX655444 OWS655413:OWT655444 PGO655413:PGP655444 PQK655413:PQL655444 QAG655413:QAH655444 QKC655413:QKD655444 QTY655413:QTZ655444 RDU655413:RDV655444 RNQ655413:RNR655444 RXM655413:RXN655444 SHI655413:SHJ655444 SRE655413:SRF655444 TBA655413:TBB655444 TKW655413:TKX655444 TUS655413:TUT655444 UEO655413:UEP655444 UOK655413:UOL655444 UYG655413:UYH655444 VIC655413:VID655444 VRY655413:VRZ655444 WBU655413:WBV655444 WLQ655413:WLR655444 WVM655413:WVN655444 E720949:F720980 JA720949:JB720980 SW720949:SX720980 ACS720949:ACT720980 AMO720949:AMP720980 AWK720949:AWL720980 BGG720949:BGH720980 BQC720949:BQD720980 BZY720949:BZZ720980 CJU720949:CJV720980 CTQ720949:CTR720980 DDM720949:DDN720980 DNI720949:DNJ720980 DXE720949:DXF720980 EHA720949:EHB720980 EQW720949:EQX720980 FAS720949:FAT720980 FKO720949:FKP720980 FUK720949:FUL720980 GEG720949:GEH720980 GOC720949:GOD720980 GXY720949:GXZ720980 HHU720949:HHV720980 HRQ720949:HRR720980 IBM720949:IBN720980 ILI720949:ILJ720980 IVE720949:IVF720980 JFA720949:JFB720980 JOW720949:JOX720980 JYS720949:JYT720980 KIO720949:KIP720980 KSK720949:KSL720980 LCG720949:LCH720980 LMC720949:LMD720980 LVY720949:LVZ720980 MFU720949:MFV720980 MPQ720949:MPR720980 MZM720949:MZN720980 NJI720949:NJJ720980 NTE720949:NTF720980 ODA720949:ODB720980 OMW720949:OMX720980 OWS720949:OWT720980 PGO720949:PGP720980 PQK720949:PQL720980 QAG720949:QAH720980 QKC720949:QKD720980 QTY720949:QTZ720980 RDU720949:RDV720980 RNQ720949:RNR720980 RXM720949:RXN720980 SHI720949:SHJ720980 SRE720949:SRF720980 TBA720949:TBB720980 TKW720949:TKX720980 TUS720949:TUT720980 UEO720949:UEP720980 UOK720949:UOL720980 UYG720949:UYH720980 VIC720949:VID720980 VRY720949:VRZ720980 WBU720949:WBV720980 WLQ720949:WLR720980 WVM720949:WVN720980 E786485:F786516 JA786485:JB786516 SW786485:SX786516 ACS786485:ACT786516 AMO786485:AMP786516 AWK786485:AWL786516 BGG786485:BGH786516 BQC786485:BQD786516 BZY786485:BZZ786516 CJU786485:CJV786516 CTQ786485:CTR786516 DDM786485:DDN786516 DNI786485:DNJ786516 DXE786485:DXF786516 EHA786485:EHB786516 EQW786485:EQX786516 FAS786485:FAT786516 FKO786485:FKP786516 FUK786485:FUL786516 GEG786485:GEH786516 GOC786485:GOD786516 GXY786485:GXZ786516 HHU786485:HHV786516 HRQ786485:HRR786516 IBM786485:IBN786516 ILI786485:ILJ786516 IVE786485:IVF786516 JFA786485:JFB786516 JOW786485:JOX786516 JYS786485:JYT786516 KIO786485:KIP786516 KSK786485:KSL786516 LCG786485:LCH786516 LMC786485:LMD786516 LVY786485:LVZ786516 MFU786485:MFV786516 MPQ786485:MPR786516 MZM786485:MZN786516 NJI786485:NJJ786516 NTE786485:NTF786516 ODA786485:ODB786516 OMW786485:OMX786516 OWS786485:OWT786516 PGO786485:PGP786516 PQK786485:PQL786516 QAG786485:QAH786516 QKC786485:QKD786516 QTY786485:QTZ786516 RDU786485:RDV786516 RNQ786485:RNR786516 RXM786485:RXN786516 SHI786485:SHJ786516 SRE786485:SRF786516 TBA786485:TBB786516 TKW786485:TKX786516 TUS786485:TUT786516 UEO786485:UEP786516 UOK786485:UOL786516 UYG786485:UYH786516 VIC786485:VID786516 VRY786485:VRZ786516 WBU786485:WBV786516 WLQ786485:WLR786516 WVM786485:WVN786516 E852021:F852052 JA852021:JB852052 SW852021:SX852052 ACS852021:ACT852052 AMO852021:AMP852052 AWK852021:AWL852052 BGG852021:BGH852052 BQC852021:BQD852052 BZY852021:BZZ852052 CJU852021:CJV852052 CTQ852021:CTR852052 DDM852021:DDN852052 DNI852021:DNJ852052 DXE852021:DXF852052 EHA852021:EHB852052 EQW852021:EQX852052 FAS852021:FAT852052 FKO852021:FKP852052 FUK852021:FUL852052 GEG852021:GEH852052 GOC852021:GOD852052 GXY852021:GXZ852052 HHU852021:HHV852052 HRQ852021:HRR852052 IBM852021:IBN852052 ILI852021:ILJ852052 IVE852021:IVF852052 JFA852021:JFB852052 JOW852021:JOX852052 JYS852021:JYT852052 KIO852021:KIP852052 KSK852021:KSL852052 LCG852021:LCH852052 LMC852021:LMD852052 LVY852021:LVZ852052 MFU852021:MFV852052 MPQ852021:MPR852052 MZM852021:MZN852052 NJI852021:NJJ852052 NTE852021:NTF852052 ODA852021:ODB852052 OMW852021:OMX852052 OWS852021:OWT852052 PGO852021:PGP852052 PQK852021:PQL852052 QAG852021:QAH852052 QKC852021:QKD852052 QTY852021:QTZ852052 RDU852021:RDV852052 RNQ852021:RNR852052 RXM852021:RXN852052 SHI852021:SHJ852052 SRE852021:SRF852052 TBA852021:TBB852052 TKW852021:TKX852052 TUS852021:TUT852052 UEO852021:UEP852052 UOK852021:UOL852052 UYG852021:UYH852052 VIC852021:VID852052 VRY852021:VRZ852052 WBU852021:WBV852052 WLQ852021:WLR852052 WVM852021:WVN852052 E917557:F917588 JA917557:JB917588 SW917557:SX917588 ACS917557:ACT917588 AMO917557:AMP917588 AWK917557:AWL917588 BGG917557:BGH917588 BQC917557:BQD917588 BZY917557:BZZ917588 CJU917557:CJV917588 CTQ917557:CTR917588 DDM917557:DDN917588 DNI917557:DNJ917588 DXE917557:DXF917588 EHA917557:EHB917588 EQW917557:EQX917588 FAS917557:FAT917588 FKO917557:FKP917588 FUK917557:FUL917588 GEG917557:GEH917588 GOC917557:GOD917588 GXY917557:GXZ917588 HHU917557:HHV917588 HRQ917557:HRR917588 IBM917557:IBN917588 ILI917557:ILJ917588 IVE917557:IVF917588 JFA917557:JFB917588 JOW917557:JOX917588 JYS917557:JYT917588 KIO917557:KIP917588 KSK917557:KSL917588 LCG917557:LCH917588 LMC917557:LMD917588 LVY917557:LVZ917588 MFU917557:MFV917588 MPQ917557:MPR917588 MZM917557:MZN917588 NJI917557:NJJ917588 NTE917557:NTF917588 ODA917557:ODB917588 OMW917557:OMX917588 OWS917557:OWT917588 PGO917557:PGP917588 PQK917557:PQL917588 QAG917557:QAH917588 QKC917557:QKD917588 QTY917557:QTZ917588 RDU917557:RDV917588 RNQ917557:RNR917588 RXM917557:RXN917588 SHI917557:SHJ917588 SRE917557:SRF917588 TBA917557:TBB917588 TKW917557:TKX917588 TUS917557:TUT917588 UEO917557:UEP917588 UOK917557:UOL917588 UYG917557:UYH917588 VIC917557:VID917588 VRY917557:VRZ917588 WBU917557:WBV917588 WLQ917557:WLR917588 WVM917557:WVN917588 E983093:F983124 JA983093:JB983124 SW983093:SX983124 ACS983093:ACT983124 AMO983093:AMP983124 AWK983093:AWL983124 BGG983093:BGH983124 BQC983093:BQD983124 BZY983093:BZZ983124 CJU983093:CJV983124 CTQ983093:CTR983124 DDM983093:DDN983124 DNI983093:DNJ983124 DXE983093:DXF983124 EHA983093:EHB983124 EQW983093:EQX983124 FAS983093:FAT983124 FKO983093:FKP983124 FUK983093:FUL983124 GEG983093:GEH983124 GOC983093:GOD983124 GXY983093:GXZ983124 HHU983093:HHV983124 HRQ983093:HRR983124 IBM983093:IBN983124 ILI983093:ILJ983124 IVE983093:IVF983124 JFA983093:JFB983124 JOW983093:JOX983124 JYS983093:JYT983124 KIO983093:KIP983124 KSK983093:KSL983124 LCG983093:LCH983124 LMC983093:LMD983124 LVY983093:LVZ983124 MFU983093:MFV983124 MPQ983093:MPR983124 MZM983093:MZN983124 NJI983093:NJJ983124 NTE983093:NTF983124 ODA983093:ODB983124 OMW983093:OMX983124 OWS983093:OWT983124 PGO983093:PGP983124 PQK983093:PQL983124 QAG983093:QAH983124 QKC983093:QKD983124 QTY983093:QTZ983124 RDU983093:RDV983124 RNQ983093:RNR983124 RXM983093:RXN983124 SHI983093:SHJ983124 SRE983093:SRF983124 TBA983093:TBB983124 TKW983093:TKX983124 TUS983093:TUT983124 UEO983093:UEP983124 UOK983093:UOL983124 UYG983093:UYH983124 VIC983093:VID983124 VRY983093:VRZ983124 WBU983093:WBV983124 WLQ983093:WLR983124 WVM983093:WVN983124" xr:uid="{BA691F66-601E-4F15-83BC-0CB575220F29}">
      <formula1>-1.79769313486231E+100</formula1>
      <formula2>1.79769313486231E+100</formula2>
    </dataValidation>
  </dataValidations>
  <printOptions horizontalCentered="1"/>
  <pageMargins left="0.70866141732283472" right="0.70866141732283472" top="0.74803149606299213" bottom="0.74803149606299213" header="0.31496062992125984" footer="0.31496062992125984"/>
  <pageSetup scale="47" fitToHeight="0"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451C3-8EC1-4C51-A271-B840C81487F4}">
  <sheetPr>
    <pageSetUpPr fitToPage="1"/>
  </sheetPr>
  <dimension ref="A1:V54"/>
  <sheetViews>
    <sheetView view="pageBreakPreview" zoomScale="85" zoomScaleNormal="85" zoomScaleSheetLayoutView="85" workbookViewId="0">
      <selection sqref="A1:I1"/>
    </sheetView>
  </sheetViews>
  <sheetFormatPr baseColWidth="10" defaultColWidth="11.42578125" defaultRowHeight="15"/>
  <cols>
    <col min="2" max="2" width="33.28515625" customWidth="1"/>
    <col min="3" max="3" width="20.42578125" customWidth="1"/>
    <col min="4" max="4" width="17.85546875" customWidth="1"/>
    <col min="5" max="5" width="18.5703125" customWidth="1"/>
    <col min="6" max="6" width="16.42578125" customWidth="1"/>
    <col min="7" max="7" width="21.5703125" customWidth="1"/>
    <col min="8" max="8" width="18.85546875" customWidth="1"/>
    <col min="9" max="9" width="23.28515625" customWidth="1"/>
    <col min="10" max="10" width="2.7109375" customWidth="1"/>
    <col min="11" max="11" width="15.28515625" bestFit="1" customWidth="1"/>
    <col min="12" max="12" width="13.5703125" customWidth="1"/>
    <col min="13" max="13" width="9.28515625" customWidth="1"/>
    <col min="14" max="14" width="11" customWidth="1"/>
    <col min="15" max="15" width="9.28515625" customWidth="1"/>
    <col min="16" max="16" width="11.85546875" customWidth="1"/>
    <col min="17" max="17" width="15.140625" customWidth="1"/>
    <col min="18" max="18" width="13.7109375" customWidth="1"/>
    <col min="19" max="19" width="13.28515625" customWidth="1"/>
  </cols>
  <sheetData>
    <row r="1" spans="1:12">
      <c r="A1" s="292" t="s">
        <v>166</v>
      </c>
      <c r="B1" s="292"/>
      <c r="C1" s="292"/>
      <c r="D1" s="292"/>
      <c r="E1" s="292"/>
      <c r="F1" s="292"/>
      <c r="G1" s="292"/>
      <c r="H1" s="292"/>
      <c r="I1" s="292"/>
    </row>
    <row r="2" spans="1:12">
      <c r="A2" s="293" t="s">
        <v>167</v>
      </c>
      <c r="B2" s="294"/>
      <c r="C2" s="294"/>
      <c r="D2" s="294"/>
      <c r="E2" s="294"/>
      <c r="F2" s="294"/>
      <c r="G2" s="294"/>
      <c r="H2" s="294"/>
      <c r="I2" s="295"/>
    </row>
    <row r="3" spans="1:12">
      <c r="A3" s="296" t="str">
        <f>"Del 1 de enero al "&amp;DAY(fin_trim)&amp;" de "&amp;TEXT(fin_trim,"MMMMMMMMMM")&amp;" de "&amp;YEAR(fin_trim)</f>
        <v>Del 1 de enero al 31 de diciembre de 2024</v>
      </c>
      <c r="B3" s="296"/>
      <c r="C3" s="296"/>
      <c r="D3" s="296"/>
      <c r="E3" s="296"/>
      <c r="F3" s="296"/>
      <c r="G3" s="296"/>
      <c r="H3" s="296"/>
      <c r="I3" s="296"/>
    </row>
    <row r="4" spans="1:12">
      <c r="A4" s="297" t="s">
        <v>1</v>
      </c>
      <c r="B4" s="297"/>
      <c r="C4" s="297"/>
      <c r="D4" s="297"/>
      <c r="E4" s="297"/>
      <c r="F4" s="297"/>
      <c r="G4" s="297"/>
      <c r="H4" s="297"/>
      <c r="I4" s="297"/>
    </row>
    <row r="5" spans="1:12" ht="15" customHeight="1">
      <c r="A5" s="298" t="s">
        <v>168</v>
      </c>
      <c r="B5" s="299"/>
      <c r="C5" s="304" t="str">
        <f>"Saldo al 31 de diciembre de "&amp;Año-1&amp;" (d)"</f>
        <v>Saldo al 31 de diciembre de 2023 (d)</v>
      </c>
      <c r="D5" s="304" t="s">
        <v>169</v>
      </c>
      <c r="E5" s="304" t="s">
        <v>170</v>
      </c>
      <c r="F5" s="304" t="s">
        <v>171</v>
      </c>
      <c r="G5" s="304" t="s">
        <v>172</v>
      </c>
      <c r="H5" s="304" t="s">
        <v>173</v>
      </c>
      <c r="I5" s="304" t="s">
        <v>174</v>
      </c>
    </row>
    <row r="6" spans="1:12">
      <c r="A6" s="300"/>
      <c r="B6" s="301"/>
      <c r="C6" s="304"/>
      <c r="D6" s="304"/>
      <c r="E6" s="304"/>
      <c r="F6" s="304"/>
      <c r="G6" s="304"/>
      <c r="H6" s="304"/>
      <c r="I6" s="304"/>
    </row>
    <row r="7" spans="1:12">
      <c r="A7" s="300"/>
      <c r="B7" s="301"/>
      <c r="C7" s="304"/>
      <c r="D7" s="304"/>
      <c r="E7" s="304"/>
      <c r="F7" s="304"/>
      <c r="G7" s="304"/>
      <c r="H7" s="304"/>
      <c r="I7" s="304"/>
    </row>
    <row r="8" spans="1:12" ht="21" customHeight="1">
      <c r="A8" s="302"/>
      <c r="B8" s="303"/>
      <c r="C8" s="305"/>
      <c r="D8" s="305"/>
      <c r="E8" s="305"/>
      <c r="F8" s="305"/>
      <c r="G8" s="305"/>
      <c r="H8" s="305"/>
      <c r="I8" s="305"/>
    </row>
    <row r="9" spans="1:12" ht="6" customHeight="1">
      <c r="A9" s="83"/>
      <c r="B9" s="84"/>
      <c r="C9" s="85"/>
      <c r="D9" s="85"/>
      <c r="E9" s="85"/>
      <c r="F9" s="85"/>
      <c r="G9" s="85"/>
      <c r="H9" s="85"/>
      <c r="I9" s="85"/>
    </row>
    <row r="10" spans="1:12">
      <c r="A10" s="308" t="s">
        <v>175</v>
      </c>
      <c r="B10" s="309"/>
      <c r="C10" s="86">
        <f>+C11+C16</f>
        <v>2149903579.0800004</v>
      </c>
      <c r="D10" s="86">
        <f>+D11+D16</f>
        <v>0</v>
      </c>
      <c r="E10" s="86">
        <f>+E11+E16</f>
        <v>66073294.520000011</v>
      </c>
      <c r="F10" s="86">
        <v>0</v>
      </c>
      <c r="G10" s="86">
        <f>+G11+G16</f>
        <v>2083830284.5600004</v>
      </c>
      <c r="H10" s="86">
        <f>+H11+H16</f>
        <v>250541985.08002961</v>
      </c>
      <c r="I10" s="86">
        <v>0</v>
      </c>
    </row>
    <row r="11" spans="1:12">
      <c r="A11" s="310" t="s">
        <v>176</v>
      </c>
      <c r="B11" s="311"/>
      <c r="C11" s="87">
        <v>0</v>
      </c>
      <c r="D11" s="87">
        <v>0</v>
      </c>
      <c r="E11" s="87">
        <v>0</v>
      </c>
      <c r="F11" s="87">
        <v>0</v>
      </c>
      <c r="G11" s="87">
        <v>0</v>
      </c>
      <c r="H11" s="87">
        <v>0</v>
      </c>
      <c r="I11" s="87">
        <v>0</v>
      </c>
      <c r="L11" s="88"/>
    </row>
    <row r="12" spans="1:12">
      <c r="A12" s="312" t="s">
        <v>177</v>
      </c>
      <c r="B12" s="313"/>
      <c r="C12" s="87">
        <v>0</v>
      </c>
      <c r="D12" s="87">
        <v>0</v>
      </c>
      <c r="E12" s="87">
        <v>0</v>
      </c>
      <c r="F12" s="87">
        <v>0</v>
      </c>
      <c r="G12" s="87">
        <v>0</v>
      </c>
      <c r="H12" s="87">
        <v>0</v>
      </c>
      <c r="I12" s="87">
        <v>0</v>
      </c>
    </row>
    <row r="13" spans="1:12">
      <c r="A13" s="312" t="s">
        <v>178</v>
      </c>
      <c r="B13" s="313"/>
      <c r="C13" s="87">
        <v>0</v>
      </c>
      <c r="D13" s="87">
        <v>0</v>
      </c>
      <c r="E13" s="87">
        <v>0</v>
      </c>
      <c r="F13" s="87">
        <v>0</v>
      </c>
      <c r="G13" s="87">
        <v>0</v>
      </c>
      <c r="H13" s="87">
        <v>0</v>
      </c>
      <c r="I13" s="87">
        <v>0</v>
      </c>
    </row>
    <row r="14" spans="1:12">
      <c r="A14" s="312" t="s">
        <v>179</v>
      </c>
      <c r="B14" s="313"/>
      <c r="C14" s="87">
        <v>0</v>
      </c>
      <c r="D14" s="87">
        <v>0</v>
      </c>
      <c r="E14" s="87">
        <v>0</v>
      </c>
      <c r="F14" s="87">
        <v>0</v>
      </c>
      <c r="G14" s="87">
        <v>0</v>
      </c>
      <c r="H14" s="87">
        <v>0</v>
      </c>
      <c r="I14" s="87">
        <v>0</v>
      </c>
    </row>
    <row r="15" spans="1:12">
      <c r="A15" s="89"/>
      <c r="B15" s="90"/>
      <c r="C15" s="91"/>
      <c r="D15" s="91"/>
      <c r="E15" s="91"/>
      <c r="F15" s="91"/>
      <c r="G15" s="91"/>
      <c r="H15" s="91"/>
      <c r="I15" s="91"/>
    </row>
    <row r="16" spans="1:12">
      <c r="A16" s="310" t="s">
        <v>180</v>
      </c>
      <c r="B16" s="311"/>
      <c r="C16" s="87">
        <f>+C17+C23+C24</f>
        <v>2149903579.0800004</v>
      </c>
      <c r="D16" s="87">
        <f>+D17+D23+D24</f>
        <v>0</v>
      </c>
      <c r="E16" s="87">
        <f>+E17+E23+E24</f>
        <v>66073294.520000011</v>
      </c>
      <c r="F16" s="87">
        <v>0</v>
      </c>
      <c r="G16" s="87">
        <f>+G17+G23+G24</f>
        <v>2083830284.5600004</v>
      </c>
      <c r="H16" s="87">
        <f>+H17+H23+H24</f>
        <v>250541985.08002961</v>
      </c>
      <c r="I16" s="87">
        <v>0</v>
      </c>
    </row>
    <row r="17" spans="1:13">
      <c r="A17" s="312" t="s">
        <v>181</v>
      </c>
      <c r="B17" s="313"/>
      <c r="C17" s="87">
        <f>SUM(C18:C22)</f>
        <v>2149903579.0800004</v>
      </c>
      <c r="D17" s="87">
        <f t="shared" ref="D17:F17" si="0">SUM(D18:D22)</f>
        <v>0</v>
      </c>
      <c r="E17" s="87">
        <f>SUM(E18:E22)</f>
        <v>66073294.520000011</v>
      </c>
      <c r="F17" s="87">
        <f t="shared" si="0"/>
        <v>0</v>
      </c>
      <c r="G17" s="87">
        <f>SUM(G18:G22)</f>
        <v>2083830284.5600004</v>
      </c>
      <c r="H17" s="87">
        <f>SUM(H18:H22)</f>
        <v>250541985.08002961</v>
      </c>
      <c r="I17" s="87">
        <v>0</v>
      </c>
    </row>
    <row r="18" spans="1:13">
      <c r="A18" s="306" t="s">
        <v>182</v>
      </c>
      <c r="B18" s="307"/>
      <c r="C18" s="87">
        <f>al31dic_bx537</f>
        <v>431857277.08999991</v>
      </c>
      <c r="D18" s="87">
        <v>0</v>
      </c>
      <c r="E18" s="92">
        <f>amort_acum_bx537</f>
        <v>21015658.150000002</v>
      </c>
      <c r="F18" s="92">
        <v>0</v>
      </c>
      <c r="G18" s="92">
        <f t="shared" ref="G18:G22" si="1">C18+D18-E18-F18</f>
        <v>410841618.93999994</v>
      </c>
      <c r="H18" s="92">
        <f>int_acum_bx537</f>
        <v>49988951.569999978</v>
      </c>
      <c r="I18" s="87">
        <v>0</v>
      </c>
      <c r="K18" s="93"/>
    </row>
    <row r="19" spans="1:13">
      <c r="A19" s="306" t="s">
        <v>182</v>
      </c>
      <c r="B19" s="307"/>
      <c r="C19" s="87">
        <f>al31dic_bx254</f>
        <v>142629655.14999992</v>
      </c>
      <c r="D19" s="87">
        <v>0</v>
      </c>
      <c r="E19" s="92">
        <f>amort_acum_bx254</f>
        <v>6452242.8499999996</v>
      </c>
      <c r="F19" s="92">
        <v>0</v>
      </c>
      <c r="G19" s="92">
        <f t="shared" si="1"/>
        <v>136177412.29999992</v>
      </c>
      <c r="H19" s="92">
        <f>int_acum_bx254</f>
        <v>16604246.32</v>
      </c>
      <c r="I19" s="87">
        <v>0</v>
      </c>
    </row>
    <row r="20" spans="1:13">
      <c r="A20" s="306" t="s">
        <v>182</v>
      </c>
      <c r="B20" s="307"/>
      <c r="C20" s="87">
        <f>al31dic_bx120</f>
        <v>89243837.950000048</v>
      </c>
      <c r="D20" s="87">
        <v>0</v>
      </c>
      <c r="E20" s="92">
        <f>amort_acum_bx120</f>
        <v>4037189.2700000005</v>
      </c>
      <c r="F20" s="92">
        <v>0</v>
      </c>
      <c r="G20" s="92">
        <f t="shared" si="1"/>
        <v>85206648.680000052</v>
      </c>
      <c r="H20" s="92">
        <f>int_acum_bx120</f>
        <v>10399051.98</v>
      </c>
      <c r="I20" s="87">
        <v>0</v>
      </c>
    </row>
    <row r="21" spans="1:13">
      <c r="A21" s="306" t="s">
        <v>183</v>
      </c>
      <c r="B21" s="307"/>
      <c r="C21" s="87">
        <f>al31dic_santander800</f>
        <v>738420441.36000025</v>
      </c>
      <c r="D21" s="87">
        <v>0</v>
      </c>
      <c r="E21" s="92">
        <f>amort_acum_santander800</f>
        <v>17683927.540000003</v>
      </c>
      <c r="F21" s="92">
        <v>0</v>
      </c>
      <c r="G21" s="92">
        <f t="shared" si="1"/>
        <v>720736513.82000029</v>
      </c>
      <c r="H21" s="92">
        <f>int_acum_santander800</f>
        <v>86222639.13000004</v>
      </c>
      <c r="I21" s="87">
        <v>0</v>
      </c>
    </row>
    <row r="22" spans="1:13">
      <c r="A22" s="306" t="s">
        <v>184</v>
      </c>
      <c r="B22" s="307"/>
      <c r="C22" s="87">
        <f>al31dic_bbva806</f>
        <v>747752367.53000009</v>
      </c>
      <c r="D22" s="87">
        <v>0</v>
      </c>
      <c r="E22" s="92">
        <f>amort_acum_bbva806</f>
        <v>16884276.710000005</v>
      </c>
      <c r="F22" s="92">
        <v>0</v>
      </c>
      <c r="G22" s="92">
        <f t="shared" si="1"/>
        <v>730868090.82000005</v>
      </c>
      <c r="H22" s="92">
        <f>int_acum_bbva806</f>
        <v>87327096.080029607</v>
      </c>
      <c r="I22" s="87">
        <v>0</v>
      </c>
    </row>
    <row r="23" spans="1:13">
      <c r="A23" s="312" t="s">
        <v>185</v>
      </c>
      <c r="B23" s="313"/>
      <c r="C23" s="87">
        <v>0</v>
      </c>
      <c r="D23" s="87">
        <v>0</v>
      </c>
      <c r="E23" s="87">
        <v>0</v>
      </c>
      <c r="F23" s="87">
        <v>0</v>
      </c>
      <c r="G23" s="87">
        <v>0</v>
      </c>
      <c r="H23" s="87">
        <v>0</v>
      </c>
      <c r="I23" s="87">
        <v>0</v>
      </c>
    </row>
    <row r="24" spans="1:13">
      <c r="A24" s="312" t="s">
        <v>186</v>
      </c>
      <c r="B24" s="313"/>
      <c r="C24" s="87">
        <v>0</v>
      </c>
      <c r="D24" s="87">
        <v>0</v>
      </c>
      <c r="E24" s="87">
        <v>0</v>
      </c>
      <c r="F24" s="87">
        <v>0</v>
      </c>
      <c r="G24" s="87">
        <v>0</v>
      </c>
      <c r="H24" s="87">
        <v>0</v>
      </c>
      <c r="I24" s="87">
        <v>0</v>
      </c>
    </row>
    <row r="25" spans="1:13" ht="7.5" customHeight="1">
      <c r="A25" s="94"/>
      <c r="B25" s="95"/>
      <c r="C25" s="91"/>
      <c r="D25" s="91"/>
      <c r="E25" s="91"/>
      <c r="F25" s="91"/>
      <c r="G25" s="91"/>
      <c r="H25" s="91"/>
      <c r="I25" s="91"/>
    </row>
    <row r="26" spans="1:13" s="100" customFormat="1" ht="14.45" customHeight="1">
      <c r="A26" s="323" t="s">
        <v>187</v>
      </c>
      <c r="B26" s="324"/>
      <c r="C26" s="96">
        <v>313732504.14999998</v>
      </c>
      <c r="D26" s="97"/>
      <c r="E26" s="97"/>
      <c r="F26" s="98"/>
      <c r="G26" s="86">
        <v>322108352.73000002</v>
      </c>
      <c r="H26" s="99"/>
      <c r="I26" s="97"/>
      <c r="K26" s="314"/>
      <c r="L26" s="314"/>
      <c r="M26" s="101"/>
    </row>
    <row r="27" spans="1:13" ht="15" customHeight="1">
      <c r="A27" s="315"/>
      <c r="B27" s="316"/>
      <c r="C27" s="87"/>
      <c r="D27" s="87"/>
      <c r="E27" s="87"/>
      <c r="F27" s="87"/>
      <c r="G27" s="87"/>
      <c r="H27" s="87"/>
      <c r="I27" s="87"/>
      <c r="K27" s="314"/>
      <c r="L27" s="314"/>
      <c r="M27" s="101"/>
    </row>
    <row r="28" spans="1:13" s="103" customFormat="1" ht="28.5" customHeight="1">
      <c r="A28" s="317" t="s">
        <v>188</v>
      </c>
      <c r="B28" s="318"/>
      <c r="C28" s="102">
        <f>+C10+C26</f>
        <v>2463636083.2300005</v>
      </c>
      <c r="D28" s="102">
        <f>+D10+D26</f>
        <v>0</v>
      </c>
      <c r="E28" s="102">
        <f>+E10+E26</f>
        <v>66073294.520000011</v>
      </c>
      <c r="F28" s="102">
        <v>0</v>
      </c>
      <c r="G28" s="102">
        <f>+G10+G26</f>
        <v>2405938637.2900004</v>
      </c>
      <c r="H28" s="102">
        <f>+H10+H26</f>
        <v>250541985.08002961</v>
      </c>
      <c r="I28" s="102">
        <v>0</v>
      </c>
      <c r="K28" s="314"/>
      <c r="L28" s="314"/>
      <c r="M28" s="101"/>
    </row>
    <row r="29" spans="1:13">
      <c r="A29" s="94"/>
      <c r="B29" s="95"/>
      <c r="C29" s="91"/>
      <c r="D29" s="91"/>
      <c r="E29" s="91"/>
      <c r="F29" s="91"/>
      <c r="G29" s="91"/>
      <c r="H29" s="91"/>
      <c r="I29" s="91"/>
      <c r="K29" s="314"/>
      <c r="L29" s="314"/>
      <c r="M29" s="101"/>
    </row>
    <row r="30" spans="1:13">
      <c r="A30" s="319" t="s">
        <v>189</v>
      </c>
      <c r="B30" s="320"/>
      <c r="C30" s="104">
        <f t="shared" ref="C30:I30" si="2">SUM(C31:C33)</f>
        <v>0</v>
      </c>
      <c r="D30" s="104">
        <f t="shared" si="2"/>
        <v>0</v>
      </c>
      <c r="E30" s="104">
        <f t="shared" si="2"/>
        <v>0</v>
      </c>
      <c r="F30" s="104">
        <f t="shared" si="2"/>
        <v>0</v>
      </c>
      <c r="G30" s="104">
        <f t="shared" si="2"/>
        <v>0</v>
      </c>
      <c r="H30" s="104">
        <f t="shared" si="2"/>
        <v>0</v>
      </c>
      <c r="I30" s="104">
        <f t="shared" si="2"/>
        <v>0</v>
      </c>
      <c r="K30" s="314"/>
      <c r="L30" s="314"/>
      <c r="M30" s="101"/>
    </row>
    <row r="31" spans="1:13">
      <c r="A31" s="321" t="s">
        <v>190</v>
      </c>
      <c r="B31" s="322"/>
      <c r="C31" s="91">
        <v>0</v>
      </c>
      <c r="D31" s="91">
        <v>0</v>
      </c>
      <c r="E31" s="91">
        <v>0</v>
      </c>
      <c r="F31" s="91">
        <v>0</v>
      </c>
      <c r="G31" s="91">
        <v>0</v>
      </c>
      <c r="H31" s="91">
        <v>0</v>
      </c>
      <c r="I31" s="91">
        <v>0</v>
      </c>
      <c r="K31" s="314"/>
      <c r="L31" s="314"/>
      <c r="M31" s="101"/>
    </row>
    <row r="32" spans="1:13">
      <c r="A32" s="321" t="s">
        <v>191</v>
      </c>
      <c r="B32" s="322"/>
      <c r="C32" s="91">
        <v>0</v>
      </c>
      <c r="D32" s="91">
        <v>0</v>
      </c>
      <c r="E32" s="91">
        <v>0</v>
      </c>
      <c r="F32" s="91">
        <v>0</v>
      </c>
      <c r="G32" s="91">
        <v>0</v>
      </c>
      <c r="H32" s="91">
        <v>0</v>
      </c>
      <c r="I32" s="91">
        <v>0</v>
      </c>
    </row>
    <row r="33" spans="1:11">
      <c r="A33" s="321" t="s">
        <v>192</v>
      </c>
      <c r="B33" s="322"/>
      <c r="C33" s="91">
        <v>0</v>
      </c>
      <c r="D33" s="91">
        <v>0</v>
      </c>
      <c r="E33" s="91">
        <v>0</v>
      </c>
      <c r="F33" s="91">
        <v>0</v>
      </c>
      <c r="G33" s="91">
        <v>0</v>
      </c>
      <c r="H33" s="91">
        <v>0</v>
      </c>
      <c r="I33" s="91">
        <v>0</v>
      </c>
    </row>
    <row r="34" spans="1:11">
      <c r="A34" s="325"/>
      <c r="B34" s="326"/>
      <c r="C34" s="91"/>
      <c r="D34" s="91"/>
      <c r="E34" s="91"/>
      <c r="F34" s="91"/>
      <c r="G34" s="91"/>
      <c r="H34" s="91"/>
      <c r="I34" s="91"/>
    </row>
    <row r="35" spans="1:11" ht="15" customHeight="1">
      <c r="A35" s="319" t="s">
        <v>193</v>
      </c>
      <c r="B35" s="320"/>
      <c r="C35" s="104">
        <f t="shared" ref="C35:I35" si="3">SUM(C36:C40)</f>
        <v>476222500</v>
      </c>
      <c r="D35" s="104">
        <f t="shared" si="3"/>
        <v>0</v>
      </c>
      <c r="E35" s="104">
        <f t="shared" si="3"/>
        <v>0</v>
      </c>
      <c r="F35" s="104">
        <f t="shared" si="3"/>
        <v>0</v>
      </c>
      <c r="G35" s="104">
        <f t="shared" si="3"/>
        <v>476222500</v>
      </c>
      <c r="H35" s="104">
        <f t="shared" si="3"/>
        <v>39472899.920000002</v>
      </c>
      <c r="I35" s="104">
        <f t="shared" si="3"/>
        <v>0</v>
      </c>
    </row>
    <row r="36" spans="1:11">
      <c r="A36" s="321" t="s">
        <v>194</v>
      </c>
      <c r="B36" s="322"/>
      <c r="C36" s="87">
        <v>83449015</v>
      </c>
      <c r="D36" s="87">
        <v>0</v>
      </c>
      <c r="E36" s="92">
        <v>0</v>
      </c>
      <c r="F36" s="87">
        <v>0</v>
      </c>
      <c r="G36" s="92">
        <v>83449015</v>
      </c>
      <c r="H36" s="92">
        <f>Int_acum_FONREC83</f>
        <v>7185933.7200000007</v>
      </c>
      <c r="I36" s="87">
        <v>0</v>
      </c>
      <c r="K36" s="105"/>
    </row>
    <row r="37" spans="1:11">
      <c r="A37" s="321" t="s">
        <v>195</v>
      </c>
      <c r="B37" s="322"/>
      <c r="C37" s="87">
        <v>208708907</v>
      </c>
      <c r="D37" s="87">
        <v>0</v>
      </c>
      <c r="E37" s="92">
        <v>0</v>
      </c>
      <c r="F37" s="87">
        <v>0</v>
      </c>
      <c r="G37" s="92">
        <v>208708907</v>
      </c>
      <c r="H37" s="92">
        <f>int_acum_PROFISE222</f>
        <v>16968466.359999999</v>
      </c>
      <c r="I37" s="87">
        <v>0</v>
      </c>
      <c r="K37" s="105"/>
    </row>
    <row r="38" spans="1:11">
      <c r="A38" s="321" t="s">
        <v>196</v>
      </c>
      <c r="B38" s="322"/>
      <c r="C38" s="87">
        <v>72675017</v>
      </c>
      <c r="D38" s="87">
        <v>0</v>
      </c>
      <c r="E38" s="92">
        <v>0</v>
      </c>
      <c r="F38" s="87">
        <v>0</v>
      </c>
      <c r="G38" s="92">
        <v>72675017</v>
      </c>
      <c r="H38" s="92">
        <f>int_acum_FONREC81</f>
        <v>6194619.9900000002</v>
      </c>
      <c r="I38" s="87">
        <v>0</v>
      </c>
      <c r="K38" s="105"/>
    </row>
    <row r="39" spans="1:11">
      <c r="A39" s="321" t="s">
        <v>197</v>
      </c>
      <c r="B39" s="322"/>
      <c r="C39" s="87">
        <v>6854706</v>
      </c>
      <c r="D39" s="87">
        <v>0</v>
      </c>
      <c r="E39" s="92">
        <v>0</v>
      </c>
      <c r="F39" s="87">
        <v>0</v>
      </c>
      <c r="G39" s="92">
        <v>6854706</v>
      </c>
      <c r="H39" s="92">
        <f>int_acum_FONREC6</f>
        <v>584158.89999999991</v>
      </c>
      <c r="I39" s="87">
        <v>0</v>
      </c>
      <c r="K39" s="105"/>
    </row>
    <row r="40" spans="1:11">
      <c r="A40" s="327" t="s">
        <v>198</v>
      </c>
      <c r="B40" s="328"/>
      <c r="C40" s="106">
        <v>104534855</v>
      </c>
      <c r="D40" s="106">
        <v>0</v>
      </c>
      <c r="E40" s="107">
        <v>0</v>
      </c>
      <c r="F40" s="106">
        <v>0</v>
      </c>
      <c r="G40" s="107">
        <v>104534855</v>
      </c>
      <c r="H40" s="107">
        <f>int_acum_FONREC135</f>
        <v>8539720.9500000011</v>
      </c>
      <c r="I40" s="106">
        <v>0</v>
      </c>
      <c r="K40" s="105"/>
    </row>
    <row r="41" spans="1:11">
      <c r="A41" s="100"/>
      <c r="B41" s="100"/>
      <c r="C41" s="100"/>
      <c r="D41" s="100"/>
      <c r="E41" s="100"/>
      <c r="F41" s="100"/>
      <c r="G41" s="100"/>
      <c r="H41" s="100"/>
      <c r="I41" s="100"/>
    </row>
    <row r="42" spans="1:11">
      <c r="A42" s="329" t="s">
        <v>199</v>
      </c>
      <c r="B42" s="330"/>
      <c r="C42" s="333" t="s">
        <v>200</v>
      </c>
      <c r="D42" s="333" t="s">
        <v>201</v>
      </c>
      <c r="E42" s="333" t="s">
        <v>202</v>
      </c>
      <c r="F42" s="329" t="s">
        <v>203</v>
      </c>
      <c r="G42" s="335"/>
      <c r="H42" s="333" t="s">
        <v>204</v>
      </c>
    </row>
    <row r="43" spans="1:11">
      <c r="A43" s="331"/>
      <c r="B43" s="332"/>
      <c r="C43" s="334"/>
      <c r="D43" s="334"/>
      <c r="E43" s="334"/>
      <c r="F43" s="336"/>
      <c r="G43" s="337"/>
      <c r="H43" s="334"/>
    </row>
    <row r="44" spans="1:11">
      <c r="A44" s="108"/>
      <c r="B44" s="109"/>
      <c r="C44" s="110"/>
      <c r="D44" s="110"/>
      <c r="E44" s="110"/>
      <c r="F44" s="108"/>
      <c r="G44" s="109"/>
      <c r="H44" s="110"/>
      <c r="J44" s="23"/>
    </row>
    <row r="45" spans="1:11" ht="14.45" customHeight="1">
      <c r="A45" s="319" t="s">
        <v>205</v>
      </c>
      <c r="B45" s="320"/>
      <c r="C45" s="111">
        <f>SUM(C46:C48)</f>
        <v>0</v>
      </c>
      <c r="D45" s="111">
        <v>0</v>
      </c>
      <c r="E45" s="111">
        <v>0</v>
      </c>
      <c r="F45" s="112">
        <v>0</v>
      </c>
      <c r="G45" s="113">
        <v>0</v>
      </c>
      <c r="H45" s="111">
        <v>0</v>
      </c>
      <c r="J45" s="23"/>
    </row>
    <row r="46" spans="1:11">
      <c r="A46" s="321" t="s">
        <v>206</v>
      </c>
      <c r="B46" s="322"/>
      <c r="C46" s="114"/>
      <c r="D46" s="114"/>
      <c r="E46" s="114"/>
      <c r="F46" s="108"/>
      <c r="G46" s="109"/>
      <c r="H46" s="114"/>
      <c r="J46" s="23"/>
    </row>
    <row r="47" spans="1:11">
      <c r="A47" s="321" t="s">
        <v>207</v>
      </c>
      <c r="B47" s="322"/>
      <c r="C47" s="114"/>
      <c r="D47" s="114"/>
      <c r="E47" s="114"/>
      <c r="F47" s="108"/>
      <c r="G47" s="109"/>
      <c r="H47" s="114"/>
      <c r="J47" s="23"/>
    </row>
    <row r="48" spans="1:11">
      <c r="A48" s="327" t="s">
        <v>208</v>
      </c>
      <c r="B48" s="328"/>
      <c r="C48" s="115"/>
      <c r="D48" s="115"/>
      <c r="E48" s="115"/>
      <c r="F48" s="116"/>
      <c r="G48" s="117"/>
      <c r="H48" s="115"/>
    </row>
    <row r="49" spans="1:22" ht="28.5" customHeight="1">
      <c r="A49" s="118"/>
      <c r="B49" s="118"/>
      <c r="C49" s="118"/>
      <c r="D49" s="118"/>
      <c r="E49" s="118"/>
      <c r="F49" s="118"/>
      <c r="G49" s="118"/>
      <c r="H49" s="118"/>
      <c r="I49" s="119"/>
      <c r="J49" s="119"/>
      <c r="K49" s="119"/>
      <c r="L49" s="119"/>
      <c r="M49" s="119"/>
      <c r="N49" s="119"/>
      <c r="U49" s="120"/>
      <c r="V49" s="121"/>
    </row>
    <row r="50" spans="1:22">
      <c r="A50" s="122"/>
      <c r="B50" s="122"/>
      <c r="C50" s="122"/>
      <c r="D50" s="122"/>
      <c r="E50" s="122"/>
      <c r="F50" s="122"/>
      <c r="G50" s="122"/>
      <c r="H50" s="122"/>
      <c r="I50" s="122"/>
    </row>
    <row r="51" spans="1:22">
      <c r="A51" s="122"/>
      <c r="B51" s="122"/>
      <c r="C51" s="122"/>
      <c r="D51" s="122"/>
      <c r="E51" s="122"/>
      <c r="F51" s="122"/>
      <c r="G51" s="122"/>
      <c r="H51" s="122"/>
      <c r="I51" s="122"/>
    </row>
    <row r="52" spans="1:22">
      <c r="A52" s="122"/>
      <c r="B52" s="122"/>
      <c r="C52" s="122"/>
      <c r="D52" s="122"/>
      <c r="E52" s="122"/>
      <c r="F52" s="122"/>
      <c r="G52" s="122"/>
      <c r="H52" s="122"/>
      <c r="I52" s="122"/>
    </row>
    <row r="53" spans="1:22">
      <c r="A53" s="122"/>
      <c r="B53" s="122"/>
      <c r="C53" s="122"/>
      <c r="D53" s="122"/>
      <c r="E53" s="122"/>
      <c r="F53" s="122"/>
      <c r="G53" s="122"/>
      <c r="H53" s="122"/>
      <c r="I53" s="122"/>
    </row>
    <row r="54" spans="1:22">
      <c r="A54" s="122"/>
      <c r="B54" s="122"/>
      <c r="C54" s="122"/>
      <c r="D54" s="122"/>
      <c r="E54" s="122"/>
      <c r="F54" s="122"/>
      <c r="G54" s="122"/>
      <c r="H54" s="122"/>
      <c r="I54" s="122"/>
    </row>
  </sheetData>
  <mergeCells count="51">
    <mergeCell ref="A48:B48"/>
    <mergeCell ref="E42:E43"/>
    <mergeCell ref="F42:G43"/>
    <mergeCell ref="H42:H43"/>
    <mergeCell ref="A45:B45"/>
    <mergeCell ref="A46:B46"/>
    <mergeCell ref="A47:B47"/>
    <mergeCell ref="D42:D43"/>
    <mergeCell ref="A38:B38"/>
    <mergeCell ref="A39:B39"/>
    <mergeCell ref="A40:B40"/>
    <mergeCell ref="A42:B43"/>
    <mergeCell ref="C42:C43"/>
    <mergeCell ref="A37:B37"/>
    <mergeCell ref="A21:B21"/>
    <mergeCell ref="A22:B22"/>
    <mergeCell ref="A23:B23"/>
    <mergeCell ref="A24:B24"/>
    <mergeCell ref="A26:B26"/>
    <mergeCell ref="A32:B32"/>
    <mergeCell ref="A33:B33"/>
    <mergeCell ref="A34:B34"/>
    <mergeCell ref="A35:B35"/>
    <mergeCell ref="A36:B36"/>
    <mergeCell ref="K26:L31"/>
    <mergeCell ref="A27:B27"/>
    <mergeCell ref="A28:B28"/>
    <mergeCell ref="A30:B30"/>
    <mergeCell ref="A31:B31"/>
    <mergeCell ref="A20:B20"/>
    <mergeCell ref="H5:H8"/>
    <mergeCell ref="I5:I8"/>
    <mergeCell ref="A10:B10"/>
    <mergeCell ref="A11:B11"/>
    <mergeCell ref="A12:B12"/>
    <mergeCell ref="A13:B13"/>
    <mergeCell ref="A14:B14"/>
    <mergeCell ref="A16:B16"/>
    <mergeCell ref="A17:B17"/>
    <mergeCell ref="A18:B18"/>
    <mergeCell ref="A19:B19"/>
    <mergeCell ref="A1:I1"/>
    <mergeCell ref="A2:I2"/>
    <mergeCell ref="A3:I3"/>
    <mergeCell ref="A4:I4"/>
    <mergeCell ref="A5:B8"/>
    <mergeCell ref="C5:C8"/>
    <mergeCell ref="D5:D8"/>
    <mergeCell ref="E5:E8"/>
    <mergeCell ref="F5:F8"/>
    <mergeCell ref="G5:G8"/>
  </mergeCells>
  <dataValidations count="1">
    <dataValidation type="decimal" allowBlank="1" showInputMessage="1" showErrorMessage="1" sqref="C26:F26 H26:I26" xr:uid="{2E3F914E-4B22-4F8B-8FD1-D3A3ACE900A5}">
      <formula1>-1.79769313486231E+100</formula1>
      <formula2>1.79769313486231E+100</formula2>
    </dataValidation>
  </dataValidations>
  <printOptions horizontalCentered="1"/>
  <pageMargins left="0.25" right="0.25" top="0.28999999999999998" bottom="0.36" header="0.3" footer="0.3"/>
  <pageSetup scale="6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63BE7-216B-4DAD-AD50-2CCADD7E07B8}">
  <sheetPr>
    <pageSetUpPr fitToPage="1"/>
  </sheetPr>
  <dimension ref="A1:L29"/>
  <sheetViews>
    <sheetView view="pageBreakPreview" zoomScale="90" zoomScaleNormal="100" zoomScaleSheetLayoutView="90" workbookViewId="0">
      <selection activeCell="I44" sqref="I44"/>
    </sheetView>
  </sheetViews>
  <sheetFormatPr baseColWidth="10" defaultColWidth="11.42578125" defaultRowHeight="15"/>
  <cols>
    <col min="1" max="1" width="17.7109375" customWidth="1"/>
    <col min="2" max="2" width="32.28515625" customWidth="1"/>
    <col min="3" max="3" width="17.7109375" customWidth="1"/>
    <col min="4" max="4" width="17.85546875" customWidth="1"/>
    <col min="5" max="12" width="12.7109375" customWidth="1"/>
  </cols>
  <sheetData>
    <row r="1" spans="1:12">
      <c r="A1" s="340" t="s">
        <v>166</v>
      </c>
      <c r="B1" s="341"/>
      <c r="C1" s="341"/>
      <c r="D1" s="341"/>
      <c r="E1" s="341"/>
      <c r="F1" s="341"/>
      <c r="G1" s="341"/>
      <c r="H1" s="341"/>
      <c r="I1" s="341"/>
      <c r="J1" s="341"/>
      <c r="K1" s="341"/>
      <c r="L1" s="342"/>
    </row>
    <row r="2" spans="1:12">
      <c r="A2" s="293" t="s">
        <v>209</v>
      </c>
      <c r="B2" s="294"/>
      <c r="C2" s="294"/>
      <c r="D2" s="294"/>
      <c r="E2" s="294"/>
      <c r="F2" s="294"/>
      <c r="G2" s="294"/>
      <c r="H2" s="294"/>
      <c r="I2" s="294"/>
      <c r="J2" s="294"/>
      <c r="K2" s="294"/>
      <c r="L2" s="295"/>
    </row>
    <row r="3" spans="1:12">
      <c r="A3" s="293" t="str">
        <f>"Del 1 de enero al "&amp;DAY(fin_trim)&amp;" de "&amp;TEXT(fin_trim,"MMMMMMMMMM")&amp;" de "&amp;YEAR(fin_trim)</f>
        <v>Del 1 de enero al 31 de diciembre de 2024</v>
      </c>
      <c r="B3" s="294"/>
      <c r="C3" s="294"/>
      <c r="D3" s="294"/>
      <c r="E3" s="294"/>
      <c r="F3" s="294"/>
      <c r="G3" s="294"/>
      <c r="H3" s="294"/>
      <c r="I3" s="294"/>
      <c r="J3" s="294"/>
      <c r="K3" s="294"/>
      <c r="L3" s="295"/>
    </row>
    <row r="4" spans="1:12">
      <c r="A4" s="343" t="s">
        <v>1</v>
      </c>
      <c r="B4" s="344"/>
      <c r="C4" s="344"/>
      <c r="D4" s="344"/>
      <c r="E4" s="344"/>
      <c r="F4" s="344"/>
      <c r="G4" s="344"/>
      <c r="H4" s="344"/>
      <c r="I4" s="344"/>
      <c r="J4" s="344"/>
      <c r="K4" s="344"/>
      <c r="L4" s="345"/>
    </row>
    <row r="5" spans="1:12" ht="15" customHeight="1">
      <c r="A5" s="346" t="s">
        <v>210</v>
      </c>
      <c r="B5" s="346"/>
      <c r="C5" s="346" t="s">
        <v>211</v>
      </c>
      <c r="D5" s="346" t="s">
        <v>212</v>
      </c>
      <c r="E5" s="346" t="s">
        <v>213</v>
      </c>
      <c r="F5" s="346" t="s">
        <v>214</v>
      </c>
      <c r="G5" s="346" t="s">
        <v>215</v>
      </c>
      <c r="H5" s="346" t="s">
        <v>216</v>
      </c>
      <c r="I5" s="346" t="s">
        <v>217</v>
      </c>
      <c r="J5" s="346" t="str">
        <f>"Monto pagado de la inversión al "&amp;DAY(fin_trim)&amp;" de "&amp;TEXT(fin_trim,"MMMMMMMMMM")&amp;" de "&amp;YEAR(fin_trim)&amp;" (k)"</f>
        <v>Monto pagado de la inversión al 31 de diciembre de 2024 (k)</v>
      </c>
      <c r="K5" s="346" t="str">
        <f>"Monto pagado de la inversión actualizado al "&amp;DAY(fin_trim)&amp;" de "&amp;TEXT(fin_trim,"MMMMMMMMMM")&amp;" de "&amp;YEAR(fin_trim)&amp;" (l)"</f>
        <v>Monto pagado de la inversión actualizado al 31 de diciembre de 2024 (l)</v>
      </c>
      <c r="L5" s="346" t="str">
        <f>"Saldo pendiente por pagar de la inversión al "&amp;DAY(fin_trim)&amp;" de "&amp;TEXT(fin_trim,"MMMMMMMMMM")&amp;" de "&amp;YEAR(fin_trim)&amp;" (m=g-l)"</f>
        <v>Saldo pendiente por pagar de la inversión al 31 de diciembre de 2024 (m=g-l)</v>
      </c>
    </row>
    <row r="6" spans="1:12">
      <c r="A6" s="346"/>
      <c r="B6" s="346"/>
      <c r="C6" s="346"/>
      <c r="D6" s="346"/>
      <c r="E6" s="346"/>
      <c r="F6" s="346"/>
      <c r="G6" s="346"/>
      <c r="H6" s="346"/>
      <c r="I6" s="346"/>
      <c r="J6" s="346"/>
      <c r="K6" s="346"/>
      <c r="L6" s="346"/>
    </row>
    <row r="7" spans="1:12">
      <c r="A7" s="346"/>
      <c r="B7" s="346"/>
      <c r="C7" s="346"/>
      <c r="D7" s="346"/>
      <c r="E7" s="346"/>
      <c r="F7" s="346"/>
      <c r="G7" s="346"/>
      <c r="H7" s="346"/>
      <c r="I7" s="346"/>
      <c r="J7" s="346"/>
      <c r="K7" s="346"/>
      <c r="L7" s="346"/>
    </row>
    <row r="8" spans="1:12">
      <c r="A8" s="346"/>
      <c r="B8" s="346"/>
      <c r="C8" s="346"/>
      <c r="D8" s="346"/>
      <c r="E8" s="346"/>
      <c r="F8" s="346"/>
      <c r="G8" s="346"/>
      <c r="H8" s="346"/>
      <c r="I8" s="346"/>
      <c r="J8" s="346"/>
      <c r="K8" s="346"/>
      <c r="L8" s="346"/>
    </row>
    <row r="9" spans="1:12">
      <c r="A9" s="346"/>
      <c r="B9" s="346"/>
      <c r="C9" s="346"/>
      <c r="D9" s="346"/>
      <c r="E9" s="346"/>
      <c r="F9" s="346"/>
      <c r="G9" s="346"/>
      <c r="H9" s="346"/>
      <c r="I9" s="346"/>
      <c r="J9" s="346"/>
      <c r="K9" s="346"/>
      <c r="L9" s="346"/>
    </row>
    <row r="10" spans="1:12">
      <c r="A10" s="346"/>
      <c r="B10" s="346"/>
      <c r="C10" s="346"/>
      <c r="D10" s="346"/>
      <c r="E10" s="346"/>
      <c r="F10" s="346"/>
      <c r="G10" s="346"/>
      <c r="H10" s="346"/>
      <c r="I10" s="346"/>
      <c r="J10" s="346"/>
      <c r="K10" s="346"/>
      <c r="L10" s="346"/>
    </row>
    <row r="11" spans="1:12" ht="4.5" customHeight="1">
      <c r="A11" s="346"/>
      <c r="B11" s="346"/>
      <c r="C11" s="346"/>
      <c r="D11" s="346"/>
      <c r="E11" s="346"/>
      <c r="F11" s="346"/>
      <c r="G11" s="346"/>
      <c r="H11" s="346"/>
      <c r="I11" s="346"/>
      <c r="J11" s="346"/>
      <c r="K11" s="346"/>
      <c r="L11" s="346"/>
    </row>
    <row r="12" spans="1:12" ht="16.5">
      <c r="A12" s="123"/>
      <c r="B12" s="124"/>
      <c r="C12" s="125"/>
      <c r="D12" s="125"/>
      <c r="E12" s="125"/>
      <c r="F12" s="125"/>
      <c r="G12" s="125"/>
      <c r="H12" s="125"/>
      <c r="I12" s="125"/>
      <c r="J12" s="125"/>
      <c r="K12" s="125"/>
      <c r="L12" s="125"/>
    </row>
    <row r="13" spans="1:12" ht="15" customHeight="1">
      <c r="A13" s="338" t="s">
        <v>218</v>
      </c>
      <c r="B13" s="339"/>
      <c r="C13" s="126">
        <v>0</v>
      </c>
      <c r="D13" s="126">
        <v>0</v>
      </c>
      <c r="E13" s="126">
        <v>0</v>
      </c>
      <c r="F13" s="126">
        <v>0</v>
      </c>
      <c r="G13" s="126">
        <v>0</v>
      </c>
      <c r="H13" s="126">
        <v>0</v>
      </c>
      <c r="I13" s="126">
        <v>0</v>
      </c>
      <c r="J13" s="126">
        <v>0</v>
      </c>
      <c r="K13" s="126">
        <v>0</v>
      </c>
      <c r="L13" s="126">
        <v>0</v>
      </c>
    </row>
    <row r="14" spans="1:12">
      <c r="A14" s="349" t="s">
        <v>219</v>
      </c>
      <c r="B14" s="350"/>
      <c r="C14" s="127">
        <v>0</v>
      </c>
      <c r="D14" s="127">
        <v>0</v>
      </c>
      <c r="E14" s="127">
        <v>0</v>
      </c>
      <c r="F14" s="127">
        <v>0</v>
      </c>
      <c r="G14" s="127">
        <v>0</v>
      </c>
      <c r="H14" s="127">
        <v>0</v>
      </c>
      <c r="I14" s="127">
        <v>0</v>
      </c>
      <c r="J14" s="127">
        <v>0</v>
      </c>
      <c r="K14" s="127">
        <v>0</v>
      </c>
      <c r="L14" s="127">
        <v>0</v>
      </c>
    </row>
    <row r="15" spans="1:12">
      <c r="A15" s="349" t="s">
        <v>220</v>
      </c>
      <c r="B15" s="350"/>
      <c r="C15" s="127">
        <v>0</v>
      </c>
      <c r="D15" s="127">
        <v>0</v>
      </c>
      <c r="E15" s="127">
        <v>0</v>
      </c>
      <c r="F15" s="127">
        <v>0</v>
      </c>
      <c r="G15" s="127">
        <v>0</v>
      </c>
      <c r="H15" s="127">
        <v>0</v>
      </c>
      <c r="I15" s="127">
        <v>0</v>
      </c>
      <c r="J15" s="127">
        <v>0</v>
      </c>
      <c r="K15" s="127">
        <v>0</v>
      </c>
      <c r="L15" s="127">
        <v>0</v>
      </c>
    </row>
    <row r="16" spans="1:12">
      <c r="A16" s="349" t="s">
        <v>221</v>
      </c>
      <c r="B16" s="350"/>
      <c r="C16" s="127">
        <v>0</v>
      </c>
      <c r="D16" s="127">
        <v>0</v>
      </c>
      <c r="E16" s="127">
        <v>0</v>
      </c>
      <c r="F16" s="127">
        <v>0</v>
      </c>
      <c r="G16" s="127">
        <v>0</v>
      </c>
      <c r="H16" s="127">
        <v>0</v>
      </c>
      <c r="I16" s="127">
        <v>0</v>
      </c>
      <c r="J16" s="127">
        <v>0</v>
      </c>
      <c r="K16" s="127">
        <v>0</v>
      </c>
      <c r="L16" s="127">
        <v>0</v>
      </c>
    </row>
    <row r="17" spans="1:12">
      <c r="A17" s="349" t="s">
        <v>222</v>
      </c>
      <c r="B17" s="350"/>
      <c r="C17" s="127">
        <v>0</v>
      </c>
      <c r="D17" s="127">
        <v>0</v>
      </c>
      <c r="E17" s="127">
        <v>0</v>
      </c>
      <c r="F17" s="127">
        <v>0</v>
      </c>
      <c r="G17" s="127">
        <v>0</v>
      </c>
      <c r="H17" s="127">
        <v>0</v>
      </c>
      <c r="I17" s="127">
        <v>0</v>
      </c>
      <c r="J17" s="127">
        <v>0</v>
      </c>
      <c r="K17" s="127">
        <v>0</v>
      </c>
      <c r="L17" s="127">
        <v>0</v>
      </c>
    </row>
    <row r="18" spans="1:12">
      <c r="A18" s="128"/>
      <c r="B18" s="129"/>
      <c r="C18" s="130"/>
      <c r="D18" s="130"/>
      <c r="E18" s="130"/>
      <c r="F18" s="130"/>
      <c r="G18" s="130"/>
      <c r="H18" s="130"/>
      <c r="I18" s="130"/>
      <c r="J18" s="130"/>
      <c r="K18" s="130"/>
      <c r="L18" s="130"/>
    </row>
    <row r="19" spans="1:12">
      <c r="A19" s="338" t="s">
        <v>223</v>
      </c>
      <c r="B19" s="351"/>
      <c r="C19" s="126">
        <v>0</v>
      </c>
      <c r="D19" s="126">
        <v>0</v>
      </c>
      <c r="E19" s="126">
        <v>0</v>
      </c>
      <c r="F19" s="126">
        <v>0</v>
      </c>
      <c r="G19" s="126">
        <v>0</v>
      </c>
      <c r="H19" s="126">
        <v>0</v>
      </c>
      <c r="I19" s="126">
        <v>0</v>
      </c>
      <c r="J19" s="126">
        <v>0</v>
      </c>
      <c r="K19" s="126">
        <v>0</v>
      </c>
      <c r="L19" s="126">
        <v>0</v>
      </c>
    </row>
    <row r="20" spans="1:12">
      <c r="A20" s="347" t="s">
        <v>224</v>
      </c>
      <c r="B20" s="348"/>
      <c r="C20" s="127">
        <v>0</v>
      </c>
      <c r="D20" s="127">
        <v>0</v>
      </c>
      <c r="E20" s="127">
        <v>0</v>
      </c>
      <c r="F20" s="127">
        <v>0</v>
      </c>
      <c r="G20" s="127">
        <v>0</v>
      </c>
      <c r="H20" s="127">
        <v>0</v>
      </c>
      <c r="I20" s="127">
        <v>0</v>
      </c>
      <c r="J20" s="127">
        <v>0</v>
      </c>
      <c r="K20" s="127">
        <v>0</v>
      </c>
      <c r="L20" s="127">
        <v>0</v>
      </c>
    </row>
    <row r="21" spans="1:12">
      <c r="A21" s="347" t="s">
        <v>225</v>
      </c>
      <c r="B21" s="348"/>
      <c r="C21" s="127">
        <v>0</v>
      </c>
      <c r="D21" s="127">
        <v>0</v>
      </c>
      <c r="E21" s="127">
        <v>0</v>
      </c>
      <c r="F21" s="127">
        <v>0</v>
      </c>
      <c r="G21" s="127">
        <v>0</v>
      </c>
      <c r="H21" s="127">
        <v>0</v>
      </c>
      <c r="I21" s="127">
        <v>0</v>
      </c>
      <c r="J21" s="127">
        <v>0</v>
      </c>
      <c r="K21" s="127">
        <v>0</v>
      </c>
      <c r="L21" s="127">
        <v>0</v>
      </c>
    </row>
    <row r="22" spans="1:12">
      <c r="A22" s="347" t="s">
        <v>226</v>
      </c>
      <c r="B22" s="348"/>
      <c r="C22" s="127">
        <v>0</v>
      </c>
      <c r="D22" s="127">
        <v>0</v>
      </c>
      <c r="E22" s="127">
        <v>0</v>
      </c>
      <c r="F22" s="127">
        <v>0</v>
      </c>
      <c r="G22" s="127">
        <v>0</v>
      </c>
      <c r="H22" s="127">
        <v>0</v>
      </c>
      <c r="I22" s="127">
        <v>0</v>
      </c>
      <c r="J22" s="127">
        <v>0</v>
      </c>
      <c r="K22" s="127">
        <v>0</v>
      </c>
      <c r="L22" s="127">
        <v>0</v>
      </c>
    </row>
    <row r="23" spans="1:12">
      <c r="A23" s="347" t="s">
        <v>227</v>
      </c>
      <c r="B23" s="348"/>
      <c r="C23" s="127">
        <v>0</v>
      </c>
      <c r="D23" s="127">
        <v>0</v>
      </c>
      <c r="E23" s="127">
        <v>0</v>
      </c>
      <c r="F23" s="127">
        <v>0</v>
      </c>
      <c r="G23" s="127">
        <v>0</v>
      </c>
      <c r="H23" s="127">
        <v>0</v>
      </c>
      <c r="I23" s="127">
        <v>0</v>
      </c>
      <c r="J23" s="127">
        <v>0</v>
      </c>
      <c r="K23" s="127">
        <v>0</v>
      </c>
      <c r="L23" s="127">
        <v>0</v>
      </c>
    </row>
    <row r="24" spans="1:12">
      <c r="A24" s="128"/>
      <c r="B24" s="129"/>
      <c r="C24" s="130"/>
      <c r="D24" s="130"/>
      <c r="E24" s="130"/>
      <c r="F24" s="130"/>
      <c r="G24" s="130"/>
      <c r="H24" s="130"/>
      <c r="I24" s="130"/>
      <c r="J24" s="130"/>
      <c r="K24" s="130"/>
      <c r="L24" s="130"/>
    </row>
    <row r="25" spans="1:12" ht="15" customHeight="1">
      <c r="A25" s="338" t="s">
        <v>228</v>
      </c>
      <c r="B25" s="339"/>
      <c r="C25" s="126">
        <v>0</v>
      </c>
      <c r="D25" s="126">
        <v>0</v>
      </c>
      <c r="E25" s="126">
        <v>0</v>
      </c>
      <c r="F25" s="126">
        <v>0</v>
      </c>
      <c r="G25" s="126">
        <v>0</v>
      </c>
      <c r="H25" s="126">
        <v>0</v>
      </c>
      <c r="I25" s="126">
        <v>0</v>
      </c>
      <c r="J25" s="126">
        <v>0</v>
      </c>
      <c r="K25" s="126">
        <v>0</v>
      </c>
      <c r="L25" s="126">
        <v>0</v>
      </c>
    </row>
    <row r="26" spans="1:12" ht="15" customHeight="1">
      <c r="A26" s="131"/>
      <c r="B26" s="132"/>
      <c r="C26" s="133"/>
      <c r="D26" s="133"/>
      <c r="E26" s="133"/>
      <c r="F26" s="133"/>
      <c r="G26" s="133"/>
      <c r="H26" s="133"/>
      <c r="I26" s="133"/>
      <c r="J26" s="133"/>
      <c r="K26" s="133"/>
      <c r="L26" s="133"/>
    </row>
    <row r="29" spans="1:12">
      <c r="A29" s="122"/>
      <c r="B29" s="122"/>
      <c r="C29" s="122"/>
      <c r="D29" s="122"/>
      <c r="E29" s="122"/>
      <c r="F29" s="122"/>
      <c r="G29" s="122"/>
      <c r="I29" s="122"/>
      <c r="J29" s="122"/>
      <c r="K29" s="122"/>
      <c r="L29" s="122"/>
    </row>
  </sheetData>
  <mergeCells count="26">
    <mergeCell ref="A21:B21"/>
    <mergeCell ref="A22:B22"/>
    <mergeCell ref="A23:B23"/>
    <mergeCell ref="A25:B25"/>
    <mergeCell ref="A14:B14"/>
    <mergeCell ref="A15:B15"/>
    <mergeCell ref="A16:B16"/>
    <mergeCell ref="A17:B17"/>
    <mergeCell ref="A19:B19"/>
    <mergeCell ref="A20:B20"/>
    <mergeCell ref="A13:B13"/>
    <mergeCell ref="A1:L1"/>
    <mergeCell ref="A2:L2"/>
    <mergeCell ref="A3:L3"/>
    <mergeCell ref="A4:L4"/>
    <mergeCell ref="A5:B11"/>
    <mergeCell ref="C5:C11"/>
    <mergeCell ref="D5:D11"/>
    <mergeCell ref="E5:E11"/>
    <mergeCell ref="F5:F11"/>
    <mergeCell ref="G5:G11"/>
    <mergeCell ref="H5:H11"/>
    <mergeCell ref="I5:I11"/>
    <mergeCell ref="J5:J11"/>
    <mergeCell ref="K5:K11"/>
    <mergeCell ref="L5:L11"/>
  </mergeCells>
  <pageMargins left="0.23622047244094491" right="0.23622047244094491" top="0.46" bottom="0.74803149606299213" header="0.31496062992125984" footer="0.31496062992125984"/>
  <pageSetup scale="7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8375A-A6E9-4776-92D6-C53536AA0A4B}">
  <sheetPr>
    <pageSetUpPr fitToPage="1"/>
  </sheetPr>
  <dimension ref="A1:IU87"/>
  <sheetViews>
    <sheetView zoomScale="70" zoomScaleNormal="70" workbookViewId="0">
      <selection activeCell="B7" sqref="B7"/>
    </sheetView>
  </sheetViews>
  <sheetFormatPr baseColWidth="10" defaultColWidth="0.85546875" defaultRowHeight="15" zeroHeight="1"/>
  <cols>
    <col min="1" max="1" width="99.85546875" customWidth="1"/>
    <col min="2" max="4" width="25.7109375" customWidth="1"/>
    <col min="5" max="255" width="11.42578125" hidden="1" customWidth="1"/>
    <col min="257" max="257" width="123" bestFit="1" customWidth="1"/>
    <col min="258" max="260" width="25.7109375" customWidth="1"/>
    <col min="261" max="511" width="0" hidden="1" customWidth="1"/>
    <col min="513" max="513" width="123" bestFit="1" customWidth="1"/>
    <col min="514" max="516" width="25.7109375" customWidth="1"/>
    <col min="517" max="767" width="0" hidden="1" customWidth="1"/>
    <col min="769" max="769" width="123" bestFit="1" customWidth="1"/>
    <col min="770" max="772" width="25.7109375" customWidth="1"/>
    <col min="773" max="1023" width="0" hidden="1" customWidth="1"/>
    <col min="1025" max="1025" width="123" bestFit="1" customWidth="1"/>
    <col min="1026" max="1028" width="25.7109375" customWidth="1"/>
    <col min="1029" max="1279" width="0" hidden="1" customWidth="1"/>
    <col min="1281" max="1281" width="123" bestFit="1" customWidth="1"/>
    <col min="1282" max="1284" width="25.7109375" customWidth="1"/>
    <col min="1285" max="1535" width="0" hidden="1" customWidth="1"/>
    <col min="1537" max="1537" width="123" bestFit="1" customWidth="1"/>
    <col min="1538" max="1540" width="25.7109375" customWidth="1"/>
    <col min="1541" max="1791" width="0" hidden="1" customWidth="1"/>
    <col min="1793" max="1793" width="123" bestFit="1" customWidth="1"/>
    <col min="1794" max="1796" width="25.7109375" customWidth="1"/>
    <col min="1797" max="2047" width="0" hidden="1" customWidth="1"/>
    <col min="2049" max="2049" width="123" bestFit="1" customWidth="1"/>
    <col min="2050" max="2052" width="25.7109375" customWidth="1"/>
    <col min="2053" max="2303" width="0" hidden="1" customWidth="1"/>
    <col min="2305" max="2305" width="123" bestFit="1" customWidth="1"/>
    <col min="2306" max="2308" width="25.7109375" customWidth="1"/>
    <col min="2309" max="2559" width="0" hidden="1" customWidth="1"/>
    <col min="2561" max="2561" width="123" bestFit="1" customWidth="1"/>
    <col min="2562" max="2564" width="25.7109375" customWidth="1"/>
    <col min="2565" max="2815" width="0" hidden="1" customWidth="1"/>
    <col min="2817" max="2817" width="123" bestFit="1" customWidth="1"/>
    <col min="2818" max="2820" width="25.7109375" customWidth="1"/>
    <col min="2821" max="3071" width="0" hidden="1" customWidth="1"/>
    <col min="3073" max="3073" width="123" bestFit="1" customWidth="1"/>
    <col min="3074" max="3076" width="25.7109375" customWidth="1"/>
    <col min="3077" max="3327" width="0" hidden="1" customWidth="1"/>
    <col min="3329" max="3329" width="123" bestFit="1" customWidth="1"/>
    <col min="3330" max="3332" width="25.7109375" customWidth="1"/>
    <col min="3333" max="3583" width="0" hidden="1" customWidth="1"/>
    <col min="3585" max="3585" width="123" bestFit="1" customWidth="1"/>
    <col min="3586" max="3588" width="25.7109375" customWidth="1"/>
    <col min="3589" max="3839" width="0" hidden="1" customWidth="1"/>
    <col min="3841" max="3841" width="123" bestFit="1" customWidth="1"/>
    <col min="3842" max="3844" width="25.7109375" customWidth="1"/>
    <col min="3845" max="4095" width="0" hidden="1" customWidth="1"/>
    <col min="4097" max="4097" width="123" bestFit="1" customWidth="1"/>
    <col min="4098" max="4100" width="25.7109375" customWidth="1"/>
    <col min="4101" max="4351" width="0" hidden="1" customWidth="1"/>
    <col min="4353" max="4353" width="123" bestFit="1" customWidth="1"/>
    <col min="4354" max="4356" width="25.7109375" customWidth="1"/>
    <col min="4357" max="4607" width="0" hidden="1" customWidth="1"/>
    <col min="4609" max="4609" width="123" bestFit="1" customWidth="1"/>
    <col min="4610" max="4612" width="25.7109375" customWidth="1"/>
    <col min="4613" max="4863" width="0" hidden="1" customWidth="1"/>
    <col min="4865" max="4865" width="123" bestFit="1" customWidth="1"/>
    <col min="4866" max="4868" width="25.7109375" customWidth="1"/>
    <col min="4869" max="5119" width="0" hidden="1" customWidth="1"/>
    <col min="5121" max="5121" width="123" bestFit="1" customWidth="1"/>
    <col min="5122" max="5124" width="25.7109375" customWidth="1"/>
    <col min="5125" max="5375" width="0" hidden="1" customWidth="1"/>
    <col min="5377" max="5377" width="123" bestFit="1" customWidth="1"/>
    <col min="5378" max="5380" width="25.7109375" customWidth="1"/>
    <col min="5381" max="5631" width="0" hidden="1" customWidth="1"/>
    <col min="5633" max="5633" width="123" bestFit="1" customWidth="1"/>
    <col min="5634" max="5636" width="25.7109375" customWidth="1"/>
    <col min="5637" max="5887" width="0" hidden="1" customWidth="1"/>
    <col min="5889" max="5889" width="123" bestFit="1" customWidth="1"/>
    <col min="5890" max="5892" width="25.7109375" customWidth="1"/>
    <col min="5893" max="6143" width="0" hidden="1" customWidth="1"/>
    <col min="6145" max="6145" width="123" bestFit="1" customWidth="1"/>
    <col min="6146" max="6148" width="25.7109375" customWidth="1"/>
    <col min="6149" max="6399" width="0" hidden="1" customWidth="1"/>
    <col min="6401" max="6401" width="123" bestFit="1" customWidth="1"/>
    <col min="6402" max="6404" width="25.7109375" customWidth="1"/>
    <col min="6405" max="6655" width="0" hidden="1" customWidth="1"/>
    <col min="6657" max="6657" width="123" bestFit="1" customWidth="1"/>
    <col min="6658" max="6660" width="25.7109375" customWidth="1"/>
    <col min="6661" max="6911" width="0" hidden="1" customWidth="1"/>
    <col min="6913" max="6913" width="123" bestFit="1" customWidth="1"/>
    <col min="6914" max="6916" width="25.7109375" customWidth="1"/>
    <col min="6917" max="7167" width="0" hidden="1" customWidth="1"/>
    <col min="7169" max="7169" width="123" bestFit="1" customWidth="1"/>
    <col min="7170" max="7172" width="25.7109375" customWidth="1"/>
    <col min="7173" max="7423" width="0" hidden="1" customWidth="1"/>
    <col min="7425" max="7425" width="123" bestFit="1" customWidth="1"/>
    <col min="7426" max="7428" width="25.7109375" customWidth="1"/>
    <col min="7429" max="7679" width="0" hidden="1" customWidth="1"/>
    <col min="7681" max="7681" width="123" bestFit="1" customWidth="1"/>
    <col min="7682" max="7684" width="25.7109375" customWidth="1"/>
    <col min="7685" max="7935" width="0" hidden="1" customWidth="1"/>
    <col min="7937" max="7937" width="123" bestFit="1" customWidth="1"/>
    <col min="7938" max="7940" width="25.7109375" customWidth="1"/>
    <col min="7941" max="8191" width="0" hidden="1" customWidth="1"/>
    <col min="8193" max="8193" width="123" bestFit="1" customWidth="1"/>
    <col min="8194" max="8196" width="25.7109375" customWidth="1"/>
    <col min="8197" max="8447" width="0" hidden="1" customWidth="1"/>
    <col min="8449" max="8449" width="123" bestFit="1" customWidth="1"/>
    <col min="8450" max="8452" width="25.7109375" customWidth="1"/>
    <col min="8453" max="8703" width="0" hidden="1" customWidth="1"/>
    <col min="8705" max="8705" width="123" bestFit="1" customWidth="1"/>
    <col min="8706" max="8708" width="25.7109375" customWidth="1"/>
    <col min="8709" max="8959" width="0" hidden="1" customWidth="1"/>
    <col min="8961" max="8961" width="123" bestFit="1" customWidth="1"/>
    <col min="8962" max="8964" width="25.7109375" customWidth="1"/>
    <col min="8965" max="9215" width="0" hidden="1" customWidth="1"/>
    <col min="9217" max="9217" width="123" bestFit="1" customWidth="1"/>
    <col min="9218" max="9220" width="25.7109375" customWidth="1"/>
    <col min="9221" max="9471" width="0" hidden="1" customWidth="1"/>
    <col min="9473" max="9473" width="123" bestFit="1" customWidth="1"/>
    <col min="9474" max="9476" width="25.7109375" customWidth="1"/>
    <col min="9477" max="9727" width="0" hidden="1" customWidth="1"/>
    <col min="9729" max="9729" width="123" bestFit="1" customWidth="1"/>
    <col min="9730" max="9732" width="25.7109375" customWidth="1"/>
    <col min="9733" max="9983" width="0" hidden="1" customWidth="1"/>
    <col min="9985" max="9985" width="123" bestFit="1" customWidth="1"/>
    <col min="9986" max="9988" width="25.7109375" customWidth="1"/>
    <col min="9989" max="10239" width="0" hidden="1" customWidth="1"/>
    <col min="10241" max="10241" width="123" bestFit="1" customWidth="1"/>
    <col min="10242" max="10244" width="25.7109375" customWidth="1"/>
    <col min="10245" max="10495" width="0" hidden="1" customWidth="1"/>
    <col min="10497" max="10497" width="123" bestFit="1" customWidth="1"/>
    <col min="10498" max="10500" width="25.7109375" customWidth="1"/>
    <col min="10501" max="10751" width="0" hidden="1" customWidth="1"/>
    <col min="10753" max="10753" width="123" bestFit="1" customWidth="1"/>
    <col min="10754" max="10756" width="25.7109375" customWidth="1"/>
    <col min="10757" max="11007" width="0" hidden="1" customWidth="1"/>
    <col min="11009" max="11009" width="123" bestFit="1" customWidth="1"/>
    <col min="11010" max="11012" width="25.7109375" customWidth="1"/>
    <col min="11013" max="11263" width="0" hidden="1" customWidth="1"/>
    <col min="11265" max="11265" width="123" bestFit="1" customWidth="1"/>
    <col min="11266" max="11268" width="25.7109375" customWidth="1"/>
    <col min="11269" max="11519" width="0" hidden="1" customWidth="1"/>
    <col min="11521" max="11521" width="123" bestFit="1" customWidth="1"/>
    <col min="11522" max="11524" width="25.7109375" customWidth="1"/>
    <col min="11525" max="11775" width="0" hidden="1" customWidth="1"/>
    <col min="11777" max="11777" width="123" bestFit="1" customWidth="1"/>
    <col min="11778" max="11780" width="25.7109375" customWidth="1"/>
    <col min="11781" max="12031" width="0" hidden="1" customWidth="1"/>
    <col min="12033" max="12033" width="123" bestFit="1" customWidth="1"/>
    <col min="12034" max="12036" width="25.7109375" customWidth="1"/>
    <col min="12037" max="12287" width="0" hidden="1" customWidth="1"/>
    <col min="12289" max="12289" width="123" bestFit="1" customWidth="1"/>
    <col min="12290" max="12292" width="25.7109375" customWidth="1"/>
    <col min="12293" max="12543" width="0" hidden="1" customWidth="1"/>
    <col min="12545" max="12545" width="123" bestFit="1" customWidth="1"/>
    <col min="12546" max="12548" width="25.7109375" customWidth="1"/>
    <col min="12549" max="12799" width="0" hidden="1" customWidth="1"/>
    <col min="12801" max="12801" width="123" bestFit="1" customWidth="1"/>
    <col min="12802" max="12804" width="25.7109375" customWidth="1"/>
    <col min="12805" max="13055" width="0" hidden="1" customWidth="1"/>
    <col min="13057" max="13057" width="123" bestFit="1" customWidth="1"/>
    <col min="13058" max="13060" width="25.7109375" customWidth="1"/>
    <col min="13061" max="13311" width="0" hidden="1" customWidth="1"/>
    <col min="13313" max="13313" width="123" bestFit="1" customWidth="1"/>
    <col min="13314" max="13316" width="25.7109375" customWidth="1"/>
    <col min="13317" max="13567" width="0" hidden="1" customWidth="1"/>
    <col min="13569" max="13569" width="123" bestFit="1" customWidth="1"/>
    <col min="13570" max="13572" width="25.7109375" customWidth="1"/>
    <col min="13573" max="13823" width="0" hidden="1" customWidth="1"/>
    <col min="13825" max="13825" width="123" bestFit="1" customWidth="1"/>
    <col min="13826" max="13828" width="25.7109375" customWidth="1"/>
    <col min="13829" max="14079" width="0" hidden="1" customWidth="1"/>
    <col min="14081" max="14081" width="123" bestFit="1" customWidth="1"/>
    <col min="14082" max="14084" width="25.7109375" customWidth="1"/>
    <col min="14085" max="14335" width="0" hidden="1" customWidth="1"/>
    <col min="14337" max="14337" width="123" bestFit="1" customWidth="1"/>
    <col min="14338" max="14340" width="25.7109375" customWidth="1"/>
    <col min="14341" max="14591" width="0" hidden="1" customWidth="1"/>
    <col min="14593" max="14593" width="123" bestFit="1" customWidth="1"/>
    <col min="14594" max="14596" width="25.7109375" customWidth="1"/>
    <col min="14597" max="14847" width="0" hidden="1" customWidth="1"/>
    <col min="14849" max="14849" width="123" bestFit="1" customWidth="1"/>
    <col min="14850" max="14852" width="25.7109375" customWidth="1"/>
    <col min="14853" max="15103" width="0" hidden="1" customWidth="1"/>
    <col min="15105" max="15105" width="123" bestFit="1" customWidth="1"/>
    <col min="15106" max="15108" width="25.7109375" customWidth="1"/>
    <col min="15109" max="15359" width="0" hidden="1" customWidth="1"/>
    <col min="15361" max="15361" width="123" bestFit="1" customWidth="1"/>
    <col min="15362" max="15364" width="25.7109375" customWidth="1"/>
    <col min="15365" max="15615" width="0" hidden="1" customWidth="1"/>
    <col min="15617" max="15617" width="123" bestFit="1" customWidth="1"/>
    <col min="15618" max="15620" width="25.7109375" customWidth="1"/>
    <col min="15621" max="15871" width="0" hidden="1" customWidth="1"/>
    <col min="15873" max="15873" width="123" bestFit="1" customWidth="1"/>
    <col min="15874" max="15876" width="25.7109375" customWidth="1"/>
    <col min="15877" max="16127" width="0" hidden="1" customWidth="1"/>
    <col min="16129" max="16129" width="123" bestFit="1" customWidth="1"/>
    <col min="16130" max="16132" width="25.7109375" customWidth="1"/>
    <col min="16133" max="16383" width="0" hidden="1" customWidth="1"/>
  </cols>
  <sheetData>
    <row r="1" spans="1:4">
      <c r="A1" s="290" t="s">
        <v>165</v>
      </c>
      <c r="B1" s="290"/>
      <c r="C1" s="290"/>
      <c r="D1" s="290"/>
    </row>
    <row r="2" spans="1:4">
      <c r="A2" s="290" t="s">
        <v>154</v>
      </c>
      <c r="B2" s="290"/>
      <c r="C2" s="290"/>
      <c r="D2" s="290"/>
    </row>
    <row r="3" spans="1:4">
      <c r="A3" s="291" t="s">
        <v>119</v>
      </c>
      <c r="B3" s="291"/>
      <c r="C3" s="291"/>
      <c r="D3" s="291"/>
    </row>
    <row r="4" spans="1:4">
      <c r="A4" s="290" t="s">
        <v>164</v>
      </c>
      <c r="B4" s="290"/>
      <c r="C4" s="290"/>
      <c r="D4" s="290"/>
    </row>
    <row r="5" spans="1:4">
      <c r="A5" s="291" t="s">
        <v>1</v>
      </c>
      <c r="B5" s="291"/>
      <c r="C5" s="291"/>
      <c r="D5" s="291"/>
    </row>
    <row r="6" spans="1:4">
      <c r="A6" s="24"/>
      <c r="B6" s="24"/>
      <c r="C6" s="24"/>
      <c r="D6" s="24"/>
    </row>
    <row r="7" spans="1:4" ht="30">
      <c r="A7" s="62" t="s">
        <v>155</v>
      </c>
      <c r="B7" s="63" t="s">
        <v>139</v>
      </c>
      <c r="C7" s="63" t="s">
        <v>120</v>
      </c>
      <c r="D7" s="63" t="s">
        <v>121</v>
      </c>
    </row>
    <row r="8" spans="1:4">
      <c r="A8" s="76" t="s">
        <v>122</v>
      </c>
      <c r="B8" s="25">
        <f>SUM(B9:B11)</f>
        <v>25707558441</v>
      </c>
      <c r="C8" s="25">
        <f>SUM(C9:C11)</f>
        <v>28218302985.34</v>
      </c>
      <c r="D8" s="25">
        <f>SUM(D9:D11)</f>
        <v>28218295617.34</v>
      </c>
    </row>
    <row r="9" spans="1:4">
      <c r="A9" s="77" t="s">
        <v>123</v>
      </c>
      <c r="B9" s="27">
        <v>12642863446</v>
      </c>
      <c r="C9" s="27">
        <v>14350851456.25</v>
      </c>
      <c r="D9" s="27">
        <v>14350844088.25</v>
      </c>
    </row>
    <row r="10" spans="1:4">
      <c r="A10" s="77" t="s">
        <v>124</v>
      </c>
      <c r="B10" s="27">
        <v>13130768295</v>
      </c>
      <c r="C10" s="27">
        <v>13933524823.610001</v>
      </c>
      <c r="D10" s="27">
        <v>13933524823.610001</v>
      </c>
    </row>
    <row r="11" spans="1:4">
      <c r="A11" s="77" t="s">
        <v>125</v>
      </c>
      <c r="B11" s="27">
        <v>-66073300</v>
      </c>
      <c r="C11" s="27">
        <v>-66073294.520000003</v>
      </c>
      <c r="D11" s="27">
        <v>-66073294.520000003</v>
      </c>
    </row>
    <row r="12" spans="1:4">
      <c r="A12" s="78"/>
      <c r="B12" s="28"/>
      <c r="C12" s="28"/>
      <c r="D12" s="28"/>
    </row>
    <row r="13" spans="1:4" ht="17.25">
      <c r="A13" s="76" t="s">
        <v>156</v>
      </c>
      <c r="B13" s="25">
        <f>B14+B15</f>
        <v>25707558441</v>
      </c>
      <c r="C13" s="25">
        <f>C14+C15</f>
        <v>27305761254.43</v>
      </c>
      <c r="D13" s="25">
        <f>D14+D15</f>
        <v>27247777773.830002</v>
      </c>
    </row>
    <row r="14" spans="1:4">
      <c r="A14" s="77" t="s">
        <v>126</v>
      </c>
      <c r="B14" s="27">
        <v>12576790146</v>
      </c>
      <c r="C14" s="27">
        <v>13376908762.119999</v>
      </c>
      <c r="D14" s="27">
        <v>13318925281.52</v>
      </c>
    </row>
    <row r="15" spans="1:4">
      <c r="A15" s="77" t="s">
        <v>127</v>
      </c>
      <c r="B15" s="27">
        <v>13130768295</v>
      </c>
      <c r="C15" s="27">
        <v>13928852492.309999</v>
      </c>
      <c r="D15" s="27">
        <v>13928852492.309999</v>
      </c>
    </row>
    <row r="16" spans="1:4">
      <c r="A16" s="78"/>
      <c r="B16" s="28"/>
      <c r="C16" s="28"/>
      <c r="D16" s="28"/>
    </row>
    <row r="17" spans="1:4">
      <c r="A17" s="76" t="s">
        <v>128</v>
      </c>
      <c r="B17" s="29">
        <f>B18+B19</f>
        <v>0</v>
      </c>
      <c r="C17" s="30">
        <f>C18+C19</f>
        <v>1825888405.4000001</v>
      </c>
      <c r="D17" s="30">
        <f>D18+D19</f>
        <v>1816725452.1399999</v>
      </c>
    </row>
    <row r="18" spans="1:4">
      <c r="A18" s="77" t="s">
        <v>129</v>
      </c>
      <c r="B18" s="31">
        <v>0</v>
      </c>
      <c r="C18" s="27">
        <v>1743538163.28</v>
      </c>
      <c r="D18" s="27">
        <v>1734375210.02</v>
      </c>
    </row>
    <row r="19" spans="1:4">
      <c r="A19" s="77" t="s">
        <v>130</v>
      </c>
      <c r="B19" s="31">
        <v>0</v>
      </c>
      <c r="C19" s="27">
        <v>82350242.120000005</v>
      </c>
      <c r="D19" s="27">
        <v>82350242.120000005</v>
      </c>
    </row>
    <row r="20" spans="1:4">
      <c r="A20" s="78"/>
      <c r="B20" s="28"/>
      <c r="C20" s="28"/>
      <c r="D20" s="28"/>
    </row>
    <row r="21" spans="1:4">
      <c r="A21" s="76" t="s">
        <v>131</v>
      </c>
      <c r="B21" s="32">
        <f>B8-B13+B17</f>
        <v>0</v>
      </c>
      <c r="C21" s="25">
        <f>C8-C13+C17</f>
        <v>2738430136.3099999</v>
      </c>
      <c r="D21" s="33">
        <f>D8-D13+D17</f>
        <v>2787243295.6499982</v>
      </c>
    </row>
    <row r="22" spans="1:4" ht="5.25" customHeight="1">
      <c r="A22" s="76"/>
      <c r="B22" s="28"/>
      <c r="C22" s="28"/>
      <c r="D22" s="28"/>
    </row>
    <row r="23" spans="1:4">
      <c r="A23" s="76" t="s">
        <v>132</v>
      </c>
      <c r="B23" s="25">
        <f>B21-B11</f>
        <v>66073300</v>
      </c>
      <c r="C23" s="25">
        <f>C21-C11</f>
        <v>2804503430.8299999</v>
      </c>
      <c r="D23" s="25">
        <f>D21-D11</f>
        <v>2853316590.1699982</v>
      </c>
    </row>
    <row r="24" spans="1:4" ht="3.75" customHeight="1">
      <c r="A24" s="76"/>
      <c r="B24" s="34"/>
      <c r="C24" s="34"/>
      <c r="D24" s="34"/>
    </row>
    <row r="25" spans="1:4">
      <c r="A25" s="79" t="s">
        <v>133</v>
      </c>
      <c r="B25" s="25">
        <f>B23-B17</f>
        <v>66073300</v>
      </c>
      <c r="C25" s="25">
        <f>C23-C17</f>
        <v>978615025.42999983</v>
      </c>
      <c r="D25" s="25">
        <f>D23-D17</f>
        <v>1036591138.0299983</v>
      </c>
    </row>
    <row r="26" spans="1:4">
      <c r="A26" s="36"/>
      <c r="B26" s="20"/>
      <c r="C26" s="20"/>
      <c r="D26" s="20"/>
    </row>
    <row r="27" spans="1:4">
      <c r="A27" s="37"/>
      <c r="B27" s="24"/>
      <c r="C27" s="24"/>
      <c r="D27" s="24"/>
    </row>
    <row r="28" spans="1:4" ht="18.75" customHeight="1">
      <c r="A28" s="62" t="s">
        <v>134</v>
      </c>
      <c r="B28" s="63" t="s">
        <v>160</v>
      </c>
      <c r="C28" s="63" t="s">
        <v>120</v>
      </c>
      <c r="D28" s="63" t="s">
        <v>159</v>
      </c>
    </row>
    <row r="29" spans="1:4">
      <c r="A29" s="4" t="s">
        <v>135</v>
      </c>
      <c r="B29" s="38">
        <f>B30+B31</f>
        <v>298568041</v>
      </c>
      <c r="C29" s="38">
        <f>C30+C31</f>
        <v>290014885</v>
      </c>
      <c r="D29" s="38">
        <f>D30+D31</f>
        <v>290014885</v>
      </c>
    </row>
    <row r="30" spans="1:4">
      <c r="A30" s="26" t="s">
        <v>136</v>
      </c>
      <c r="B30" s="39">
        <v>298568041</v>
      </c>
      <c r="C30" s="39">
        <v>290014885</v>
      </c>
      <c r="D30" s="39">
        <v>290014885</v>
      </c>
    </row>
    <row r="31" spans="1:4">
      <c r="A31" s="26" t="s">
        <v>137</v>
      </c>
      <c r="B31" s="8">
        <v>0</v>
      </c>
      <c r="C31" s="8">
        <v>0</v>
      </c>
      <c r="D31" s="8">
        <v>0</v>
      </c>
    </row>
    <row r="32" spans="1:4">
      <c r="A32" s="11"/>
      <c r="B32" s="40"/>
      <c r="C32" s="40"/>
      <c r="D32" s="40"/>
    </row>
    <row r="33" spans="1:4">
      <c r="A33" s="4" t="s">
        <v>138</v>
      </c>
      <c r="B33" s="38">
        <f>B25+B29</f>
        <v>364641341</v>
      </c>
      <c r="C33" s="38">
        <f>C25+C29</f>
        <v>1268629910.4299998</v>
      </c>
      <c r="D33" s="38">
        <f>D25+D29</f>
        <v>1326606023.0299983</v>
      </c>
    </row>
    <row r="34" spans="1:4">
      <c r="A34" s="22"/>
      <c r="B34" s="22"/>
      <c r="C34" s="22"/>
      <c r="D34" s="22"/>
    </row>
    <row r="35" spans="1:4">
      <c r="A35" s="37"/>
      <c r="B35" s="24"/>
      <c r="C35" s="24"/>
      <c r="D35" s="24"/>
    </row>
    <row r="36" spans="1:4" ht="30">
      <c r="A36" s="62" t="s">
        <v>134</v>
      </c>
      <c r="B36" s="63" t="s">
        <v>139</v>
      </c>
      <c r="C36" s="63" t="s">
        <v>120</v>
      </c>
      <c r="D36" s="63" t="s">
        <v>121</v>
      </c>
    </row>
    <row r="37" spans="1:4">
      <c r="A37" s="4" t="s">
        <v>140</v>
      </c>
      <c r="B37" s="5">
        <f>B38+B39</f>
        <v>0</v>
      </c>
      <c r="C37" s="5">
        <f>C38+C39</f>
        <v>0</v>
      </c>
      <c r="D37" s="5">
        <f>D38+D39</f>
        <v>0</v>
      </c>
    </row>
    <row r="38" spans="1:4">
      <c r="A38" s="26" t="s">
        <v>141</v>
      </c>
      <c r="B38" s="8">
        <v>0</v>
      </c>
      <c r="C38" s="8">
        <v>0</v>
      </c>
      <c r="D38" s="8">
        <v>0</v>
      </c>
    </row>
    <row r="39" spans="1:4">
      <c r="A39" s="26" t="s">
        <v>142</v>
      </c>
      <c r="B39" s="8">
        <v>0</v>
      </c>
      <c r="C39" s="8">
        <v>0</v>
      </c>
      <c r="D39" s="8">
        <v>0</v>
      </c>
    </row>
    <row r="40" spans="1:4">
      <c r="A40" s="4" t="s">
        <v>143</v>
      </c>
      <c r="B40" s="5">
        <f>B41+B42</f>
        <v>66073300</v>
      </c>
      <c r="C40" s="5">
        <f>C41+C42</f>
        <v>66073294.520000003</v>
      </c>
      <c r="D40" s="5">
        <f>D41+D42</f>
        <v>66073294.520000003</v>
      </c>
    </row>
    <row r="41" spans="1:4">
      <c r="A41" s="26" t="s">
        <v>144</v>
      </c>
      <c r="B41" s="8">
        <v>66073300</v>
      </c>
      <c r="C41" s="8">
        <v>66073294.520000003</v>
      </c>
      <c r="D41" s="8">
        <v>66073294.520000003</v>
      </c>
    </row>
    <row r="42" spans="1:4">
      <c r="A42" s="26" t="s">
        <v>145</v>
      </c>
      <c r="B42" s="8">
        <v>0</v>
      </c>
      <c r="C42" s="8">
        <v>0</v>
      </c>
      <c r="D42" s="8">
        <v>0</v>
      </c>
    </row>
    <row r="43" spans="1:4">
      <c r="A43" s="11"/>
      <c r="B43" s="12"/>
      <c r="C43" s="12"/>
      <c r="D43" s="12"/>
    </row>
    <row r="44" spans="1:4">
      <c r="A44" s="4" t="s">
        <v>146</v>
      </c>
      <c r="B44" s="41">
        <f>B37-B40</f>
        <v>-66073300</v>
      </c>
      <c r="C44" s="41">
        <f>C37-C40</f>
        <v>-66073294.520000003</v>
      </c>
      <c r="D44" s="41">
        <f>D37-D40</f>
        <v>-66073294.520000003</v>
      </c>
    </row>
    <row r="45" spans="1:4">
      <c r="A45" s="42"/>
      <c r="B45" s="22"/>
      <c r="C45" s="22"/>
      <c r="D45" s="22"/>
    </row>
    <row r="46" spans="1:4">
      <c r="A46" s="24"/>
      <c r="B46" s="24"/>
      <c r="C46" s="24"/>
      <c r="D46" s="24"/>
    </row>
    <row r="47" spans="1:4" ht="30">
      <c r="A47" s="62" t="s">
        <v>134</v>
      </c>
      <c r="B47" s="63" t="s">
        <v>139</v>
      </c>
      <c r="C47" s="63" t="s">
        <v>120</v>
      </c>
      <c r="D47" s="63" t="s">
        <v>121</v>
      </c>
    </row>
    <row r="48" spans="1:4">
      <c r="A48" s="43" t="s">
        <v>147</v>
      </c>
      <c r="B48" s="44">
        <f>B9</f>
        <v>12642863446</v>
      </c>
      <c r="C48" s="44">
        <f>C9</f>
        <v>14350851456.25</v>
      </c>
      <c r="D48" s="44">
        <f>D9</f>
        <v>14350844088.25</v>
      </c>
    </row>
    <row r="49" spans="1:4">
      <c r="A49" s="26" t="s">
        <v>148</v>
      </c>
      <c r="B49" s="38">
        <f>B50-B51</f>
        <v>-66073300</v>
      </c>
      <c r="C49" s="38">
        <f>C50-C51</f>
        <v>-66073294.520000003</v>
      </c>
      <c r="D49" s="38">
        <f>D50-D51</f>
        <v>-66073294.520000003</v>
      </c>
    </row>
    <row r="50" spans="1:4">
      <c r="A50" s="61" t="s">
        <v>141</v>
      </c>
      <c r="B50" s="8">
        <f>+B38</f>
        <v>0</v>
      </c>
      <c r="C50" s="8">
        <f>+C38</f>
        <v>0</v>
      </c>
      <c r="D50" s="8">
        <f>+D38</f>
        <v>0</v>
      </c>
    </row>
    <row r="51" spans="1:4">
      <c r="A51" s="61" t="s">
        <v>144</v>
      </c>
      <c r="B51" s="8">
        <f>+B41</f>
        <v>66073300</v>
      </c>
      <c r="C51" s="8">
        <f>+C41</f>
        <v>66073294.520000003</v>
      </c>
      <c r="D51" s="8">
        <f>+D41</f>
        <v>66073294.520000003</v>
      </c>
    </row>
    <row r="52" spans="1:4" ht="9.75" customHeight="1">
      <c r="A52" s="11"/>
      <c r="B52" s="12"/>
      <c r="C52" s="12"/>
      <c r="D52" s="12"/>
    </row>
    <row r="53" spans="1:4">
      <c r="A53" s="26" t="s">
        <v>126</v>
      </c>
      <c r="B53" s="8">
        <f>B14</f>
        <v>12576790146</v>
      </c>
      <c r="C53" s="8">
        <f>C14</f>
        <v>13376908762.119999</v>
      </c>
      <c r="D53" s="8">
        <f>D14</f>
        <v>13318925281.52</v>
      </c>
    </row>
    <row r="54" spans="1:4" ht="8.25" customHeight="1">
      <c r="A54" s="11"/>
      <c r="B54" s="12"/>
      <c r="C54" s="12"/>
      <c r="D54" s="12"/>
    </row>
    <row r="55" spans="1:4">
      <c r="A55" s="26" t="s">
        <v>129</v>
      </c>
      <c r="B55" s="45">
        <f>B18</f>
        <v>0</v>
      </c>
      <c r="C55" s="46">
        <f>C18</f>
        <v>1743538163.28</v>
      </c>
      <c r="D55" s="46">
        <f>D18</f>
        <v>1734375210.02</v>
      </c>
    </row>
    <row r="56" spans="1:4" ht="11.25" customHeight="1">
      <c r="A56" s="11"/>
      <c r="B56" s="12"/>
      <c r="C56" s="12"/>
      <c r="D56" s="12"/>
    </row>
    <row r="57" spans="1:4">
      <c r="A57" s="35" t="s">
        <v>157</v>
      </c>
      <c r="B57" s="5">
        <f>B48+B49-B53+B55</f>
        <v>0</v>
      </c>
      <c r="C57" s="5">
        <f>C48+C49-C53+C55</f>
        <v>2651407562.8900003</v>
      </c>
      <c r="D57" s="5">
        <f>D48+D49-D53+D55</f>
        <v>2700220722.2299991</v>
      </c>
    </row>
    <row r="58" spans="1:4" ht="6" customHeight="1">
      <c r="A58" s="47"/>
      <c r="B58" s="48"/>
      <c r="C58" s="48"/>
      <c r="D58" s="48"/>
    </row>
    <row r="59" spans="1:4">
      <c r="A59" s="35" t="s">
        <v>149</v>
      </c>
      <c r="B59" s="38">
        <f>B57-B49</f>
        <v>66073300</v>
      </c>
      <c r="C59" s="38">
        <f>C57-C49</f>
        <v>2717480857.4100003</v>
      </c>
      <c r="D59" s="38">
        <f>D57-D49</f>
        <v>2766294016.749999</v>
      </c>
    </row>
    <row r="60" spans="1:4">
      <c r="A60" s="22"/>
      <c r="B60" s="22"/>
      <c r="C60" s="22"/>
      <c r="D60" s="22"/>
    </row>
    <row r="61" spans="1:4">
      <c r="A61" s="24"/>
      <c r="B61" s="24"/>
      <c r="C61" s="24"/>
      <c r="D61" s="24"/>
    </row>
    <row r="62" spans="1:4" ht="30">
      <c r="A62" s="62" t="s">
        <v>134</v>
      </c>
      <c r="B62" s="63" t="s">
        <v>139</v>
      </c>
      <c r="C62" s="63" t="s">
        <v>120</v>
      </c>
      <c r="D62" s="63" t="s">
        <v>121</v>
      </c>
    </row>
    <row r="63" spans="1:4">
      <c r="A63" s="43" t="s">
        <v>124</v>
      </c>
      <c r="B63" s="49">
        <f>B10</f>
        <v>13130768295</v>
      </c>
      <c r="C63" s="49">
        <f>C10</f>
        <v>13933524823.610001</v>
      </c>
      <c r="D63" s="49">
        <f>D10</f>
        <v>13933524823.610001</v>
      </c>
    </row>
    <row r="64" spans="1:4">
      <c r="A64" s="26" t="s">
        <v>150</v>
      </c>
      <c r="B64" s="32">
        <f>B65-B66</f>
        <v>0</v>
      </c>
      <c r="C64" s="32">
        <f>C65-C66</f>
        <v>0</v>
      </c>
      <c r="D64" s="32">
        <f>D65-D66</f>
        <v>0</v>
      </c>
    </row>
    <row r="65" spans="1:7">
      <c r="A65" s="61" t="s">
        <v>142</v>
      </c>
      <c r="B65" s="50">
        <f>+B39</f>
        <v>0</v>
      </c>
      <c r="C65" s="50">
        <f>+C39</f>
        <v>0</v>
      </c>
      <c r="D65" s="50">
        <f>+D39</f>
        <v>0</v>
      </c>
    </row>
    <row r="66" spans="1:7">
      <c r="A66" s="61" t="s">
        <v>145</v>
      </c>
      <c r="B66" s="50">
        <f>+B42</f>
        <v>0</v>
      </c>
      <c r="C66" s="50">
        <f>+C42</f>
        <v>0</v>
      </c>
      <c r="D66" s="50">
        <f>+D42</f>
        <v>0</v>
      </c>
    </row>
    <row r="67" spans="1:7" ht="11.25" customHeight="1">
      <c r="A67" s="11"/>
      <c r="B67" s="51"/>
      <c r="C67" s="51"/>
      <c r="D67" s="51"/>
    </row>
    <row r="68" spans="1:7">
      <c r="A68" s="26" t="s">
        <v>151</v>
      </c>
      <c r="B68" s="50">
        <f>B15</f>
        <v>13130768295</v>
      </c>
      <c r="C68" s="50">
        <f>C15</f>
        <v>13928852492.309999</v>
      </c>
      <c r="D68" s="50">
        <f>D15</f>
        <v>13928852492.309999</v>
      </c>
    </row>
    <row r="69" spans="1:7" ht="10.5" customHeight="1">
      <c r="A69" s="11"/>
      <c r="B69" s="51"/>
      <c r="C69" s="51"/>
      <c r="D69" s="51"/>
    </row>
    <row r="70" spans="1:7">
      <c r="A70" s="26" t="s">
        <v>130</v>
      </c>
      <c r="B70" s="52">
        <f>B19</f>
        <v>0</v>
      </c>
      <c r="C70" s="53">
        <f>C19</f>
        <v>82350242.120000005</v>
      </c>
      <c r="D70" s="53">
        <f>D19</f>
        <v>82350242.120000005</v>
      </c>
    </row>
    <row r="71" spans="1:7" ht="9" customHeight="1">
      <c r="A71" s="11"/>
      <c r="B71" s="51"/>
      <c r="C71" s="51"/>
      <c r="D71" s="51"/>
    </row>
    <row r="72" spans="1:7">
      <c r="A72" s="35" t="s">
        <v>158</v>
      </c>
      <c r="B72" s="32">
        <f>B63+B64-B68+B70</f>
        <v>0</v>
      </c>
      <c r="C72" s="32">
        <f>C63+C64-C68+C70</f>
        <v>87022573.420001149</v>
      </c>
      <c r="D72" s="32">
        <f>D63+D64-D68+D70</f>
        <v>87022573.420001149</v>
      </c>
    </row>
    <row r="73" spans="1:7" ht="6.75" customHeight="1">
      <c r="A73" s="11"/>
      <c r="B73" s="51"/>
      <c r="C73" s="51"/>
      <c r="D73" s="51"/>
    </row>
    <row r="74" spans="1:7">
      <c r="A74" s="35" t="s">
        <v>152</v>
      </c>
      <c r="B74" s="32">
        <f>B72-B64</f>
        <v>0</v>
      </c>
      <c r="C74" s="32">
        <f>C72-C64</f>
        <v>87022573.420001149</v>
      </c>
      <c r="D74" s="32">
        <f>D72-D64</f>
        <v>87022573.420001149</v>
      </c>
    </row>
    <row r="75" spans="1:7">
      <c r="A75" s="22"/>
      <c r="B75" s="20"/>
      <c r="C75" s="20"/>
      <c r="D75" s="20"/>
    </row>
    <row r="76" spans="1:7" ht="12.75" customHeight="1">
      <c r="A76" s="60"/>
      <c r="B76" s="58"/>
      <c r="C76" s="58"/>
      <c r="D76" s="58"/>
    </row>
    <row r="77" spans="1:7" ht="35.25" customHeight="1">
      <c r="A77" s="64"/>
      <c r="B77" s="65"/>
      <c r="C77" s="66"/>
      <c r="D77" s="67"/>
      <c r="E77" s="67"/>
      <c r="F77" s="64"/>
      <c r="G77" s="73"/>
    </row>
    <row r="78" spans="1:7">
      <c r="A78" s="64"/>
      <c r="B78" s="65"/>
      <c r="C78" s="68"/>
      <c r="D78" s="68"/>
      <c r="E78" s="69"/>
      <c r="F78" s="64"/>
      <c r="G78" s="73"/>
    </row>
    <row r="79" spans="1:7" ht="59.25" customHeight="1">
      <c r="A79" s="64"/>
      <c r="B79" s="70"/>
      <c r="C79" s="64"/>
      <c r="D79" s="286"/>
      <c r="E79" s="286"/>
      <c r="F79" s="67"/>
      <c r="G79" s="73"/>
    </row>
    <row r="80" spans="1:7" ht="84" customHeight="1">
      <c r="A80" s="287"/>
      <c r="B80" s="287"/>
      <c r="C80" s="287"/>
      <c r="D80" s="288"/>
      <c r="E80" s="288"/>
      <c r="F80" s="71"/>
      <c r="G80" s="73"/>
    </row>
    <row r="81" spans="1:7" hidden="1">
      <c r="A81" s="64"/>
      <c r="B81" s="64"/>
      <c r="C81" s="64"/>
      <c r="D81" s="72"/>
      <c r="E81" s="64"/>
      <c r="F81" s="64"/>
      <c r="G81" s="73"/>
    </row>
    <row r="82" spans="1:7" hidden="1">
      <c r="A82" s="64"/>
      <c r="B82" s="64"/>
      <c r="C82" s="64"/>
      <c r="D82" s="72"/>
      <c r="E82" s="64"/>
      <c r="F82" s="64"/>
      <c r="G82" s="73"/>
    </row>
    <row r="83" spans="1:7" hidden="1">
      <c r="A83" s="60"/>
      <c r="B83" s="58"/>
      <c r="C83" s="58"/>
      <c r="D83" s="58"/>
    </row>
    <row r="84" spans="1:7" hidden="1">
      <c r="A84" s="60"/>
      <c r="B84" s="58"/>
      <c r="C84" s="58"/>
      <c r="D84" s="58"/>
    </row>
    <row r="85" spans="1:7" hidden="1">
      <c r="A85" s="60"/>
    </row>
    <row r="86" spans="1:7" hidden="1"/>
    <row r="87" spans="1:7" hidden="1"/>
  </sheetData>
  <mergeCells count="8">
    <mergeCell ref="A80:C80"/>
    <mergeCell ref="D80:E80"/>
    <mergeCell ref="A1:D1"/>
    <mergeCell ref="A2:D2"/>
    <mergeCell ref="A3:D3"/>
    <mergeCell ref="A4:D4"/>
    <mergeCell ref="A5:D5"/>
    <mergeCell ref="D79:E79"/>
  </mergeCells>
  <dataValidations count="1">
    <dataValidation type="decimal" allowBlank="1" showInputMessage="1" showErrorMessage="1" sqref="B63:D74 IX63:IZ74 ST63:SV74 ACP63:ACR74 AML63:AMN74 AWH63:AWJ74 BGD63:BGF74 BPZ63:BQB74 BZV63:BZX74 CJR63:CJT74 CTN63:CTP74 DDJ63:DDL74 DNF63:DNH74 DXB63:DXD74 EGX63:EGZ74 EQT63:EQV74 FAP63:FAR74 FKL63:FKN74 FUH63:FUJ74 GED63:GEF74 GNZ63:GOB74 GXV63:GXX74 HHR63:HHT74 HRN63:HRP74 IBJ63:IBL74 ILF63:ILH74 IVB63:IVD74 JEX63:JEZ74 JOT63:JOV74 JYP63:JYR74 KIL63:KIN74 KSH63:KSJ74 LCD63:LCF74 LLZ63:LMB74 LVV63:LVX74 MFR63:MFT74 MPN63:MPP74 MZJ63:MZL74 NJF63:NJH74 NTB63:NTD74 OCX63:OCZ74 OMT63:OMV74 OWP63:OWR74 PGL63:PGN74 PQH63:PQJ74 QAD63:QAF74 QJZ63:QKB74 QTV63:QTX74 RDR63:RDT74 RNN63:RNP74 RXJ63:RXL74 SHF63:SHH74 SRB63:SRD74 TAX63:TAZ74 TKT63:TKV74 TUP63:TUR74 UEL63:UEN74 UOH63:UOJ74 UYD63:UYF74 VHZ63:VIB74 VRV63:VRX74 WBR63:WBT74 WLN63:WLP74 WVJ63:WVL74 B65607:D65618 IX65607:IZ65618 ST65607:SV65618 ACP65607:ACR65618 AML65607:AMN65618 AWH65607:AWJ65618 BGD65607:BGF65618 BPZ65607:BQB65618 BZV65607:BZX65618 CJR65607:CJT65618 CTN65607:CTP65618 DDJ65607:DDL65618 DNF65607:DNH65618 DXB65607:DXD65618 EGX65607:EGZ65618 EQT65607:EQV65618 FAP65607:FAR65618 FKL65607:FKN65618 FUH65607:FUJ65618 GED65607:GEF65618 GNZ65607:GOB65618 GXV65607:GXX65618 HHR65607:HHT65618 HRN65607:HRP65618 IBJ65607:IBL65618 ILF65607:ILH65618 IVB65607:IVD65618 JEX65607:JEZ65618 JOT65607:JOV65618 JYP65607:JYR65618 KIL65607:KIN65618 KSH65607:KSJ65618 LCD65607:LCF65618 LLZ65607:LMB65618 LVV65607:LVX65618 MFR65607:MFT65618 MPN65607:MPP65618 MZJ65607:MZL65618 NJF65607:NJH65618 NTB65607:NTD65618 OCX65607:OCZ65618 OMT65607:OMV65618 OWP65607:OWR65618 PGL65607:PGN65618 PQH65607:PQJ65618 QAD65607:QAF65618 QJZ65607:QKB65618 QTV65607:QTX65618 RDR65607:RDT65618 RNN65607:RNP65618 RXJ65607:RXL65618 SHF65607:SHH65618 SRB65607:SRD65618 TAX65607:TAZ65618 TKT65607:TKV65618 TUP65607:TUR65618 UEL65607:UEN65618 UOH65607:UOJ65618 UYD65607:UYF65618 VHZ65607:VIB65618 VRV65607:VRX65618 WBR65607:WBT65618 WLN65607:WLP65618 WVJ65607:WVL65618 B131143:D131154 IX131143:IZ131154 ST131143:SV131154 ACP131143:ACR131154 AML131143:AMN131154 AWH131143:AWJ131154 BGD131143:BGF131154 BPZ131143:BQB131154 BZV131143:BZX131154 CJR131143:CJT131154 CTN131143:CTP131154 DDJ131143:DDL131154 DNF131143:DNH131154 DXB131143:DXD131154 EGX131143:EGZ131154 EQT131143:EQV131154 FAP131143:FAR131154 FKL131143:FKN131154 FUH131143:FUJ131154 GED131143:GEF131154 GNZ131143:GOB131154 GXV131143:GXX131154 HHR131143:HHT131154 HRN131143:HRP131154 IBJ131143:IBL131154 ILF131143:ILH131154 IVB131143:IVD131154 JEX131143:JEZ131154 JOT131143:JOV131154 JYP131143:JYR131154 KIL131143:KIN131154 KSH131143:KSJ131154 LCD131143:LCF131154 LLZ131143:LMB131154 LVV131143:LVX131154 MFR131143:MFT131154 MPN131143:MPP131154 MZJ131143:MZL131154 NJF131143:NJH131154 NTB131143:NTD131154 OCX131143:OCZ131154 OMT131143:OMV131154 OWP131143:OWR131154 PGL131143:PGN131154 PQH131143:PQJ131154 QAD131143:QAF131154 QJZ131143:QKB131154 QTV131143:QTX131154 RDR131143:RDT131154 RNN131143:RNP131154 RXJ131143:RXL131154 SHF131143:SHH131154 SRB131143:SRD131154 TAX131143:TAZ131154 TKT131143:TKV131154 TUP131143:TUR131154 UEL131143:UEN131154 UOH131143:UOJ131154 UYD131143:UYF131154 VHZ131143:VIB131154 VRV131143:VRX131154 WBR131143:WBT131154 WLN131143:WLP131154 WVJ131143:WVL131154 B196679:D196690 IX196679:IZ196690 ST196679:SV196690 ACP196679:ACR196690 AML196679:AMN196690 AWH196679:AWJ196690 BGD196679:BGF196690 BPZ196679:BQB196690 BZV196679:BZX196690 CJR196679:CJT196690 CTN196679:CTP196690 DDJ196679:DDL196690 DNF196679:DNH196690 DXB196679:DXD196690 EGX196679:EGZ196690 EQT196679:EQV196690 FAP196679:FAR196690 FKL196679:FKN196690 FUH196679:FUJ196690 GED196679:GEF196690 GNZ196679:GOB196690 GXV196679:GXX196690 HHR196679:HHT196690 HRN196679:HRP196690 IBJ196679:IBL196690 ILF196679:ILH196690 IVB196679:IVD196690 JEX196679:JEZ196690 JOT196679:JOV196690 JYP196679:JYR196690 KIL196679:KIN196690 KSH196679:KSJ196690 LCD196679:LCF196690 LLZ196679:LMB196690 LVV196679:LVX196690 MFR196679:MFT196690 MPN196679:MPP196690 MZJ196679:MZL196690 NJF196679:NJH196690 NTB196679:NTD196690 OCX196679:OCZ196690 OMT196679:OMV196690 OWP196679:OWR196690 PGL196679:PGN196690 PQH196679:PQJ196690 QAD196679:QAF196690 QJZ196679:QKB196690 QTV196679:QTX196690 RDR196679:RDT196690 RNN196679:RNP196690 RXJ196679:RXL196690 SHF196679:SHH196690 SRB196679:SRD196690 TAX196679:TAZ196690 TKT196679:TKV196690 TUP196679:TUR196690 UEL196679:UEN196690 UOH196679:UOJ196690 UYD196679:UYF196690 VHZ196679:VIB196690 VRV196679:VRX196690 WBR196679:WBT196690 WLN196679:WLP196690 WVJ196679:WVL196690 B262215:D262226 IX262215:IZ262226 ST262215:SV262226 ACP262215:ACR262226 AML262215:AMN262226 AWH262215:AWJ262226 BGD262215:BGF262226 BPZ262215:BQB262226 BZV262215:BZX262226 CJR262215:CJT262226 CTN262215:CTP262226 DDJ262215:DDL262226 DNF262215:DNH262226 DXB262215:DXD262226 EGX262215:EGZ262226 EQT262215:EQV262226 FAP262215:FAR262226 FKL262215:FKN262226 FUH262215:FUJ262226 GED262215:GEF262226 GNZ262215:GOB262226 GXV262215:GXX262226 HHR262215:HHT262226 HRN262215:HRP262226 IBJ262215:IBL262226 ILF262215:ILH262226 IVB262215:IVD262226 JEX262215:JEZ262226 JOT262215:JOV262226 JYP262215:JYR262226 KIL262215:KIN262226 KSH262215:KSJ262226 LCD262215:LCF262226 LLZ262215:LMB262226 LVV262215:LVX262226 MFR262215:MFT262226 MPN262215:MPP262226 MZJ262215:MZL262226 NJF262215:NJH262226 NTB262215:NTD262226 OCX262215:OCZ262226 OMT262215:OMV262226 OWP262215:OWR262226 PGL262215:PGN262226 PQH262215:PQJ262226 QAD262215:QAF262226 QJZ262215:QKB262226 QTV262215:QTX262226 RDR262215:RDT262226 RNN262215:RNP262226 RXJ262215:RXL262226 SHF262215:SHH262226 SRB262215:SRD262226 TAX262215:TAZ262226 TKT262215:TKV262226 TUP262215:TUR262226 UEL262215:UEN262226 UOH262215:UOJ262226 UYD262215:UYF262226 VHZ262215:VIB262226 VRV262215:VRX262226 WBR262215:WBT262226 WLN262215:WLP262226 WVJ262215:WVL262226 B327751:D327762 IX327751:IZ327762 ST327751:SV327762 ACP327751:ACR327762 AML327751:AMN327762 AWH327751:AWJ327762 BGD327751:BGF327762 BPZ327751:BQB327762 BZV327751:BZX327762 CJR327751:CJT327762 CTN327751:CTP327762 DDJ327751:DDL327762 DNF327751:DNH327762 DXB327751:DXD327762 EGX327751:EGZ327762 EQT327751:EQV327762 FAP327751:FAR327762 FKL327751:FKN327762 FUH327751:FUJ327762 GED327751:GEF327762 GNZ327751:GOB327762 GXV327751:GXX327762 HHR327751:HHT327762 HRN327751:HRP327762 IBJ327751:IBL327762 ILF327751:ILH327762 IVB327751:IVD327762 JEX327751:JEZ327762 JOT327751:JOV327762 JYP327751:JYR327762 KIL327751:KIN327762 KSH327751:KSJ327762 LCD327751:LCF327762 LLZ327751:LMB327762 LVV327751:LVX327762 MFR327751:MFT327762 MPN327751:MPP327762 MZJ327751:MZL327762 NJF327751:NJH327762 NTB327751:NTD327762 OCX327751:OCZ327762 OMT327751:OMV327762 OWP327751:OWR327762 PGL327751:PGN327762 PQH327751:PQJ327762 QAD327751:QAF327762 QJZ327751:QKB327762 QTV327751:QTX327762 RDR327751:RDT327762 RNN327751:RNP327762 RXJ327751:RXL327762 SHF327751:SHH327762 SRB327751:SRD327762 TAX327751:TAZ327762 TKT327751:TKV327762 TUP327751:TUR327762 UEL327751:UEN327762 UOH327751:UOJ327762 UYD327751:UYF327762 VHZ327751:VIB327762 VRV327751:VRX327762 WBR327751:WBT327762 WLN327751:WLP327762 WVJ327751:WVL327762 B393287:D393298 IX393287:IZ393298 ST393287:SV393298 ACP393287:ACR393298 AML393287:AMN393298 AWH393287:AWJ393298 BGD393287:BGF393298 BPZ393287:BQB393298 BZV393287:BZX393298 CJR393287:CJT393298 CTN393287:CTP393298 DDJ393287:DDL393298 DNF393287:DNH393298 DXB393287:DXD393298 EGX393287:EGZ393298 EQT393287:EQV393298 FAP393287:FAR393298 FKL393287:FKN393298 FUH393287:FUJ393298 GED393287:GEF393298 GNZ393287:GOB393298 GXV393287:GXX393298 HHR393287:HHT393298 HRN393287:HRP393298 IBJ393287:IBL393298 ILF393287:ILH393298 IVB393287:IVD393298 JEX393287:JEZ393298 JOT393287:JOV393298 JYP393287:JYR393298 KIL393287:KIN393298 KSH393287:KSJ393298 LCD393287:LCF393298 LLZ393287:LMB393298 LVV393287:LVX393298 MFR393287:MFT393298 MPN393287:MPP393298 MZJ393287:MZL393298 NJF393287:NJH393298 NTB393287:NTD393298 OCX393287:OCZ393298 OMT393287:OMV393298 OWP393287:OWR393298 PGL393287:PGN393298 PQH393287:PQJ393298 QAD393287:QAF393298 QJZ393287:QKB393298 QTV393287:QTX393298 RDR393287:RDT393298 RNN393287:RNP393298 RXJ393287:RXL393298 SHF393287:SHH393298 SRB393287:SRD393298 TAX393287:TAZ393298 TKT393287:TKV393298 TUP393287:TUR393298 UEL393287:UEN393298 UOH393287:UOJ393298 UYD393287:UYF393298 VHZ393287:VIB393298 VRV393287:VRX393298 WBR393287:WBT393298 WLN393287:WLP393298 WVJ393287:WVL393298 B458823:D458834 IX458823:IZ458834 ST458823:SV458834 ACP458823:ACR458834 AML458823:AMN458834 AWH458823:AWJ458834 BGD458823:BGF458834 BPZ458823:BQB458834 BZV458823:BZX458834 CJR458823:CJT458834 CTN458823:CTP458834 DDJ458823:DDL458834 DNF458823:DNH458834 DXB458823:DXD458834 EGX458823:EGZ458834 EQT458823:EQV458834 FAP458823:FAR458834 FKL458823:FKN458834 FUH458823:FUJ458834 GED458823:GEF458834 GNZ458823:GOB458834 GXV458823:GXX458834 HHR458823:HHT458834 HRN458823:HRP458834 IBJ458823:IBL458834 ILF458823:ILH458834 IVB458823:IVD458834 JEX458823:JEZ458834 JOT458823:JOV458834 JYP458823:JYR458834 KIL458823:KIN458834 KSH458823:KSJ458834 LCD458823:LCF458834 LLZ458823:LMB458834 LVV458823:LVX458834 MFR458823:MFT458834 MPN458823:MPP458834 MZJ458823:MZL458834 NJF458823:NJH458834 NTB458823:NTD458834 OCX458823:OCZ458834 OMT458823:OMV458834 OWP458823:OWR458834 PGL458823:PGN458834 PQH458823:PQJ458834 QAD458823:QAF458834 QJZ458823:QKB458834 QTV458823:QTX458834 RDR458823:RDT458834 RNN458823:RNP458834 RXJ458823:RXL458834 SHF458823:SHH458834 SRB458823:SRD458834 TAX458823:TAZ458834 TKT458823:TKV458834 TUP458823:TUR458834 UEL458823:UEN458834 UOH458823:UOJ458834 UYD458823:UYF458834 VHZ458823:VIB458834 VRV458823:VRX458834 WBR458823:WBT458834 WLN458823:WLP458834 WVJ458823:WVL458834 B524359:D524370 IX524359:IZ524370 ST524359:SV524370 ACP524359:ACR524370 AML524359:AMN524370 AWH524359:AWJ524370 BGD524359:BGF524370 BPZ524359:BQB524370 BZV524359:BZX524370 CJR524359:CJT524370 CTN524359:CTP524370 DDJ524359:DDL524370 DNF524359:DNH524370 DXB524359:DXD524370 EGX524359:EGZ524370 EQT524359:EQV524370 FAP524359:FAR524370 FKL524359:FKN524370 FUH524359:FUJ524370 GED524359:GEF524370 GNZ524359:GOB524370 GXV524359:GXX524370 HHR524359:HHT524370 HRN524359:HRP524370 IBJ524359:IBL524370 ILF524359:ILH524370 IVB524359:IVD524370 JEX524359:JEZ524370 JOT524359:JOV524370 JYP524359:JYR524370 KIL524359:KIN524370 KSH524359:KSJ524370 LCD524359:LCF524370 LLZ524359:LMB524370 LVV524359:LVX524370 MFR524359:MFT524370 MPN524359:MPP524370 MZJ524359:MZL524370 NJF524359:NJH524370 NTB524359:NTD524370 OCX524359:OCZ524370 OMT524359:OMV524370 OWP524359:OWR524370 PGL524359:PGN524370 PQH524359:PQJ524370 QAD524359:QAF524370 QJZ524359:QKB524370 QTV524359:QTX524370 RDR524359:RDT524370 RNN524359:RNP524370 RXJ524359:RXL524370 SHF524359:SHH524370 SRB524359:SRD524370 TAX524359:TAZ524370 TKT524359:TKV524370 TUP524359:TUR524370 UEL524359:UEN524370 UOH524359:UOJ524370 UYD524359:UYF524370 VHZ524359:VIB524370 VRV524359:VRX524370 WBR524359:WBT524370 WLN524359:WLP524370 WVJ524359:WVL524370 B589895:D589906 IX589895:IZ589906 ST589895:SV589906 ACP589895:ACR589906 AML589895:AMN589906 AWH589895:AWJ589906 BGD589895:BGF589906 BPZ589895:BQB589906 BZV589895:BZX589906 CJR589895:CJT589906 CTN589895:CTP589906 DDJ589895:DDL589906 DNF589895:DNH589906 DXB589895:DXD589906 EGX589895:EGZ589906 EQT589895:EQV589906 FAP589895:FAR589906 FKL589895:FKN589906 FUH589895:FUJ589906 GED589895:GEF589906 GNZ589895:GOB589906 GXV589895:GXX589906 HHR589895:HHT589906 HRN589895:HRP589906 IBJ589895:IBL589906 ILF589895:ILH589906 IVB589895:IVD589906 JEX589895:JEZ589906 JOT589895:JOV589906 JYP589895:JYR589906 KIL589895:KIN589906 KSH589895:KSJ589906 LCD589895:LCF589906 LLZ589895:LMB589906 LVV589895:LVX589906 MFR589895:MFT589906 MPN589895:MPP589906 MZJ589895:MZL589906 NJF589895:NJH589906 NTB589895:NTD589906 OCX589895:OCZ589906 OMT589895:OMV589906 OWP589895:OWR589906 PGL589895:PGN589906 PQH589895:PQJ589906 QAD589895:QAF589906 QJZ589895:QKB589906 QTV589895:QTX589906 RDR589895:RDT589906 RNN589895:RNP589906 RXJ589895:RXL589906 SHF589895:SHH589906 SRB589895:SRD589906 TAX589895:TAZ589906 TKT589895:TKV589906 TUP589895:TUR589906 UEL589895:UEN589906 UOH589895:UOJ589906 UYD589895:UYF589906 VHZ589895:VIB589906 VRV589895:VRX589906 WBR589895:WBT589906 WLN589895:WLP589906 WVJ589895:WVL589906 B655431:D655442 IX655431:IZ655442 ST655431:SV655442 ACP655431:ACR655442 AML655431:AMN655442 AWH655431:AWJ655442 BGD655431:BGF655442 BPZ655431:BQB655442 BZV655431:BZX655442 CJR655431:CJT655442 CTN655431:CTP655442 DDJ655431:DDL655442 DNF655431:DNH655442 DXB655431:DXD655442 EGX655431:EGZ655442 EQT655431:EQV655442 FAP655431:FAR655442 FKL655431:FKN655442 FUH655431:FUJ655442 GED655431:GEF655442 GNZ655431:GOB655442 GXV655431:GXX655442 HHR655431:HHT655442 HRN655431:HRP655442 IBJ655431:IBL655442 ILF655431:ILH655442 IVB655431:IVD655442 JEX655431:JEZ655442 JOT655431:JOV655442 JYP655431:JYR655442 KIL655431:KIN655442 KSH655431:KSJ655442 LCD655431:LCF655442 LLZ655431:LMB655442 LVV655431:LVX655442 MFR655431:MFT655442 MPN655431:MPP655442 MZJ655431:MZL655442 NJF655431:NJH655442 NTB655431:NTD655442 OCX655431:OCZ655442 OMT655431:OMV655442 OWP655431:OWR655442 PGL655431:PGN655442 PQH655431:PQJ655442 QAD655431:QAF655442 QJZ655431:QKB655442 QTV655431:QTX655442 RDR655431:RDT655442 RNN655431:RNP655442 RXJ655431:RXL655442 SHF655431:SHH655442 SRB655431:SRD655442 TAX655431:TAZ655442 TKT655431:TKV655442 TUP655431:TUR655442 UEL655431:UEN655442 UOH655431:UOJ655442 UYD655431:UYF655442 VHZ655431:VIB655442 VRV655431:VRX655442 WBR655431:WBT655442 WLN655431:WLP655442 WVJ655431:WVL655442 B720967:D720978 IX720967:IZ720978 ST720967:SV720978 ACP720967:ACR720978 AML720967:AMN720978 AWH720967:AWJ720978 BGD720967:BGF720978 BPZ720967:BQB720978 BZV720967:BZX720978 CJR720967:CJT720978 CTN720967:CTP720978 DDJ720967:DDL720978 DNF720967:DNH720978 DXB720967:DXD720978 EGX720967:EGZ720978 EQT720967:EQV720978 FAP720967:FAR720978 FKL720967:FKN720978 FUH720967:FUJ720978 GED720967:GEF720978 GNZ720967:GOB720978 GXV720967:GXX720978 HHR720967:HHT720978 HRN720967:HRP720978 IBJ720967:IBL720978 ILF720967:ILH720978 IVB720967:IVD720978 JEX720967:JEZ720978 JOT720967:JOV720978 JYP720967:JYR720978 KIL720967:KIN720978 KSH720967:KSJ720978 LCD720967:LCF720978 LLZ720967:LMB720978 LVV720967:LVX720978 MFR720967:MFT720978 MPN720967:MPP720978 MZJ720967:MZL720978 NJF720967:NJH720978 NTB720967:NTD720978 OCX720967:OCZ720978 OMT720967:OMV720978 OWP720967:OWR720978 PGL720967:PGN720978 PQH720967:PQJ720978 QAD720967:QAF720978 QJZ720967:QKB720978 QTV720967:QTX720978 RDR720967:RDT720978 RNN720967:RNP720978 RXJ720967:RXL720978 SHF720967:SHH720978 SRB720967:SRD720978 TAX720967:TAZ720978 TKT720967:TKV720978 TUP720967:TUR720978 UEL720967:UEN720978 UOH720967:UOJ720978 UYD720967:UYF720978 VHZ720967:VIB720978 VRV720967:VRX720978 WBR720967:WBT720978 WLN720967:WLP720978 WVJ720967:WVL720978 B786503:D786514 IX786503:IZ786514 ST786503:SV786514 ACP786503:ACR786514 AML786503:AMN786514 AWH786503:AWJ786514 BGD786503:BGF786514 BPZ786503:BQB786514 BZV786503:BZX786514 CJR786503:CJT786514 CTN786503:CTP786514 DDJ786503:DDL786514 DNF786503:DNH786514 DXB786503:DXD786514 EGX786503:EGZ786514 EQT786503:EQV786514 FAP786503:FAR786514 FKL786503:FKN786514 FUH786503:FUJ786514 GED786503:GEF786514 GNZ786503:GOB786514 GXV786503:GXX786514 HHR786503:HHT786514 HRN786503:HRP786514 IBJ786503:IBL786514 ILF786503:ILH786514 IVB786503:IVD786514 JEX786503:JEZ786514 JOT786503:JOV786514 JYP786503:JYR786514 KIL786503:KIN786514 KSH786503:KSJ786514 LCD786503:LCF786514 LLZ786503:LMB786514 LVV786503:LVX786514 MFR786503:MFT786514 MPN786503:MPP786514 MZJ786503:MZL786514 NJF786503:NJH786514 NTB786503:NTD786514 OCX786503:OCZ786514 OMT786503:OMV786514 OWP786503:OWR786514 PGL786503:PGN786514 PQH786503:PQJ786514 QAD786503:QAF786514 QJZ786503:QKB786514 QTV786503:QTX786514 RDR786503:RDT786514 RNN786503:RNP786514 RXJ786503:RXL786514 SHF786503:SHH786514 SRB786503:SRD786514 TAX786503:TAZ786514 TKT786503:TKV786514 TUP786503:TUR786514 UEL786503:UEN786514 UOH786503:UOJ786514 UYD786503:UYF786514 VHZ786503:VIB786514 VRV786503:VRX786514 WBR786503:WBT786514 WLN786503:WLP786514 WVJ786503:WVL786514 B852039:D852050 IX852039:IZ852050 ST852039:SV852050 ACP852039:ACR852050 AML852039:AMN852050 AWH852039:AWJ852050 BGD852039:BGF852050 BPZ852039:BQB852050 BZV852039:BZX852050 CJR852039:CJT852050 CTN852039:CTP852050 DDJ852039:DDL852050 DNF852039:DNH852050 DXB852039:DXD852050 EGX852039:EGZ852050 EQT852039:EQV852050 FAP852039:FAR852050 FKL852039:FKN852050 FUH852039:FUJ852050 GED852039:GEF852050 GNZ852039:GOB852050 GXV852039:GXX852050 HHR852039:HHT852050 HRN852039:HRP852050 IBJ852039:IBL852050 ILF852039:ILH852050 IVB852039:IVD852050 JEX852039:JEZ852050 JOT852039:JOV852050 JYP852039:JYR852050 KIL852039:KIN852050 KSH852039:KSJ852050 LCD852039:LCF852050 LLZ852039:LMB852050 LVV852039:LVX852050 MFR852039:MFT852050 MPN852039:MPP852050 MZJ852039:MZL852050 NJF852039:NJH852050 NTB852039:NTD852050 OCX852039:OCZ852050 OMT852039:OMV852050 OWP852039:OWR852050 PGL852039:PGN852050 PQH852039:PQJ852050 QAD852039:QAF852050 QJZ852039:QKB852050 QTV852039:QTX852050 RDR852039:RDT852050 RNN852039:RNP852050 RXJ852039:RXL852050 SHF852039:SHH852050 SRB852039:SRD852050 TAX852039:TAZ852050 TKT852039:TKV852050 TUP852039:TUR852050 UEL852039:UEN852050 UOH852039:UOJ852050 UYD852039:UYF852050 VHZ852039:VIB852050 VRV852039:VRX852050 WBR852039:WBT852050 WLN852039:WLP852050 WVJ852039:WVL852050 B917575:D917586 IX917575:IZ917586 ST917575:SV917586 ACP917575:ACR917586 AML917575:AMN917586 AWH917575:AWJ917586 BGD917575:BGF917586 BPZ917575:BQB917586 BZV917575:BZX917586 CJR917575:CJT917586 CTN917575:CTP917586 DDJ917575:DDL917586 DNF917575:DNH917586 DXB917575:DXD917586 EGX917575:EGZ917586 EQT917575:EQV917586 FAP917575:FAR917586 FKL917575:FKN917586 FUH917575:FUJ917586 GED917575:GEF917586 GNZ917575:GOB917586 GXV917575:GXX917586 HHR917575:HHT917586 HRN917575:HRP917586 IBJ917575:IBL917586 ILF917575:ILH917586 IVB917575:IVD917586 JEX917575:JEZ917586 JOT917575:JOV917586 JYP917575:JYR917586 KIL917575:KIN917586 KSH917575:KSJ917586 LCD917575:LCF917586 LLZ917575:LMB917586 LVV917575:LVX917586 MFR917575:MFT917586 MPN917575:MPP917586 MZJ917575:MZL917586 NJF917575:NJH917586 NTB917575:NTD917586 OCX917575:OCZ917586 OMT917575:OMV917586 OWP917575:OWR917586 PGL917575:PGN917586 PQH917575:PQJ917586 QAD917575:QAF917586 QJZ917575:QKB917586 QTV917575:QTX917586 RDR917575:RDT917586 RNN917575:RNP917586 RXJ917575:RXL917586 SHF917575:SHH917586 SRB917575:SRD917586 TAX917575:TAZ917586 TKT917575:TKV917586 TUP917575:TUR917586 UEL917575:UEN917586 UOH917575:UOJ917586 UYD917575:UYF917586 VHZ917575:VIB917586 VRV917575:VRX917586 WBR917575:WBT917586 WLN917575:WLP917586 WVJ917575:WVL917586 B983111:D983122 IX983111:IZ983122 ST983111:SV983122 ACP983111:ACR983122 AML983111:AMN983122 AWH983111:AWJ983122 BGD983111:BGF983122 BPZ983111:BQB983122 BZV983111:BZX983122 CJR983111:CJT983122 CTN983111:CTP983122 DDJ983111:DDL983122 DNF983111:DNH983122 DXB983111:DXD983122 EGX983111:EGZ983122 EQT983111:EQV983122 FAP983111:FAR983122 FKL983111:FKN983122 FUH983111:FUJ983122 GED983111:GEF983122 GNZ983111:GOB983122 GXV983111:GXX983122 HHR983111:HHT983122 HRN983111:HRP983122 IBJ983111:IBL983122 ILF983111:ILH983122 IVB983111:IVD983122 JEX983111:JEZ983122 JOT983111:JOV983122 JYP983111:JYR983122 KIL983111:KIN983122 KSH983111:KSJ983122 LCD983111:LCF983122 LLZ983111:LMB983122 LVV983111:LVX983122 MFR983111:MFT983122 MPN983111:MPP983122 MZJ983111:MZL983122 NJF983111:NJH983122 NTB983111:NTD983122 OCX983111:OCZ983122 OMT983111:OMV983122 OWP983111:OWR983122 PGL983111:PGN983122 PQH983111:PQJ983122 QAD983111:QAF983122 QJZ983111:QKB983122 QTV983111:QTX983122 RDR983111:RDT983122 RNN983111:RNP983122 RXJ983111:RXL983122 SHF983111:SHH983122 SRB983111:SRD983122 TAX983111:TAZ983122 TKT983111:TKV983122 TUP983111:TUR983122 UEL983111:UEN983122 UOH983111:UOJ983122 UYD983111:UYF983122 VHZ983111:VIB983122 VRV983111:VRX983122 WBR983111:WBT983122 WLN983111:WLP983122 WVJ983111:WVL983122 B29:D33 IX29:IZ33 ST29:SV33 ACP29:ACR33 AML29:AMN33 AWH29:AWJ33 BGD29:BGF33 BPZ29:BQB33 BZV29:BZX33 CJR29:CJT33 CTN29:CTP33 DDJ29:DDL33 DNF29:DNH33 DXB29:DXD33 EGX29:EGZ33 EQT29:EQV33 FAP29:FAR33 FKL29:FKN33 FUH29:FUJ33 GED29:GEF33 GNZ29:GOB33 GXV29:GXX33 HHR29:HHT33 HRN29:HRP33 IBJ29:IBL33 ILF29:ILH33 IVB29:IVD33 JEX29:JEZ33 JOT29:JOV33 JYP29:JYR33 KIL29:KIN33 KSH29:KSJ33 LCD29:LCF33 LLZ29:LMB33 LVV29:LVX33 MFR29:MFT33 MPN29:MPP33 MZJ29:MZL33 NJF29:NJH33 NTB29:NTD33 OCX29:OCZ33 OMT29:OMV33 OWP29:OWR33 PGL29:PGN33 PQH29:PQJ33 QAD29:QAF33 QJZ29:QKB33 QTV29:QTX33 RDR29:RDT33 RNN29:RNP33 RXJ29:RXL33 SHF29:SHH33 SRB29:SRD33 TAX29:TAZ33 TKT29:TKV33 TUP29:TUR33 UEL29:UEN33 UOH29:UOJ33 UYD29:UYF33 VHZ29:VIB33 VRV29:VRX33 WBR29:WBT33 WLN29:WLP33 WVJ29:WVL33 B65573:D65577 IX65573:IZ65577 ST65573:SV65577 ACP65573:ACR65577 AML65573:AMN65577 AWH65573:AWJ65577 BGD65573:BGF65577 BPZ65573:BQB65577 BZV65573:BZX65577 CJR65573:CJT65577 CTN65573:CTP65577 DDJ65573:DDL65577 DNF65573:DNH65577 DXB65573:DXD65577 EGX65573:EGZ65577 EQT65573:EQV65577 FAP65573:FAR65577 FKL65573:FKN65577 FUH65573:FUJ65577 GED65573:GEF65577 GNZ65573:GOB65577 GXV65573:GXX65577 HHR65573:HHT65577 HRN65573:HRP65577 IBJ65573:IBL65577 ILF65573:ILH65577 IVB65573:IVD65577 JEX65573:JEZ65577 JOT65573:JOV65577 JYP65573:JYR65577 KIL65573:KIN65577 KSH65573:KSJ65577 LCD65573:LCF65577 LLZ65573:LMB65577 LVV65573:LVX65577 MFR65573:MFT65577 MPN65573:MPP65577 MZJ65573:MZL65577 NJF65573:NJH65577 NTB65573:NTD65577 OCX65573:OCZ65577 OMT65573:OMV65577 OWP65573:OWR65577 PGL65573:PGN65577 PQH65573:PQJ65577 QAD65573:QAF65577 QJZ65573:QKB65577 QTV65573:QTX65577 RDR65573:RDT65577 RNN65573:RNP65577 RXJ65573:RXL65577 SHF65573:SHH65577 SRB65573:SRD65577 TAX65573:TAZ65577 TKT65573:TKV65577 TUP65573:TUR65577 UEL65573:UEN65577 UOH65573:UOJ65577 UYD65573:UYF65577 VHZ65573:VIB65577 VRV65573:VRX65577 WBR65573:WBT65577 WLN65573:WLP65577 WVJ65573:WVL65577 B131109:D131113 IX131109:IZ131113 ST131109:SV131113 ACP131109:ACR131113 AML131109:AMN131113 AWH131109:AWJ131113 BGD131109:BGF131113 BPZ131109:BQB131113 BZV131109:BZX131113 CJR131109:CJT131113 CTN131109:CTP131113 DDJ131109:DDL131113 DNF131109:DNH131113 DXB131109:DXD131113 EGX131109:EGZ131113 EQT131109:EQV131113 FAP131109:FAR131113 FKL131109:FKN131113 FUH131109:FUJ131113 GED131109:GEF131113 GNZ131109:GOB131113 GXV131109:GXX131113 HHR131109:HHT131113 HRN131109:HRP131113 IBJ131109:IBL131113 ILF131109:ILH131113 IVB131109:IVD131113 JEX131109:JEZ131113 JOT131109:JOV131113 JYP131109:JYR131113 KIL131109:KIN131113 KSH131109:KSJ131113 LCD131109:LCF131113 LLZ131109:LMB131113 LVV131109:LVX131113 MFR131109:MFT131113 MPN131109:MPP131113 MZJ131109:MZL131113 NJF131109:NJH131113 NTB131109:NTD131113 OCX131109:OCZ131113 OMT131109:OMV131113 OWP131109:OWR131113 PGL131109:PGN131113 PQH131109:PQJ131113 QAD131109:QAF131113 QJZ131109:QKB131113 QTV131109:QTX131113 RDR131109:RDT131113 RNN131109:RNP131113 RXJ131109:RXL131113 SHF131109:SHH131113 SRB131109:SRD131113 TAX131109:TAZ131113 TKT131109:TKV131113 TUP131109:TUR131113 UEL131109:UEN131113 UOH131109:UOJ131113 UYD131109:UYF131113 VHZ131109:VIB131113 VRV131109:VRX131113 WBR131109:WBT131113 WLN131109:WLP131113 WVJ131109:WVL131113 B196645:D196649 IX196645:IZ196649 ST196645:SV196649 ACP196645:ACR196649 AML196645:AMN196649 AWH196645:AWJ196649 BGD196645:BGF196649 BPZ196645:BQB196649 BZV196645:BZX196649 CJR196645:CJT196649 CTN196645:CTP196649 DDJ196645:DDL196649 DNF196645:DNH196649 DXB196645:DXD196649 EGX196645:EGZ196649 EQT196645:EQV196649 FAP196645:FAR196649 FKL196645:FKN196649 FUH196645:FUJ196649 GED196645:GEF196649 GNZ196645:GOB196649 GXV196645:GXX196649 HHR196645:HHT196649 HRN196645:HRP196649 IBJ196645:IBL196649 ILF196645:ILH196649 IVB196645:IVD196649 JEX196645:JEZ196649 JOT196645:JOV196649 JYP196645:JYR196649 KIL196645:KIN196649 KSH196645:KSJ196649 LCD196645:LCF196649 LLZ196645:LMB196649 LVV196645:LVX196649 MFR196645:MFT196649 MPN196645:MPP196649 MZJ196645:MZL196649 NJF196645:NJH196649 NTB196645:NTD196649 OCX196645:OCZ196649 OMT196645:OMV196649 OWP196645:OWR196649 PGL196645:PGN196649 PQH196645:PQJ196649 QAD196645:QAF196649 QJZ196645:QKB196649 QTV196645:QTX196649 RDR196645:RDT196649 RNN196645:RNP196649 RXJ196645:RXL196649 SHF196645:SHH196649 SRB196645:SRD196649 TAX196645:TAZ196649 TKT196645:TKV196649 TUP196645:TUR196649 UEL196645:UEN196649 UOH196645:UOJ196649 UYD196645:UYF196649 VHZ196645:VIB196649 VRV196645:VRX196649 WBR196645:WBT196649 WLN196645:WLP196649 WVJ196645:WVL196649 B262181:D262185 IX262181:IZ262185 ST262181:SV262185 ACP262181:ACR262185 AML262181:AMN262185 AWH262181:AWJ262185 BGD262181:BGF262185 BPZ262181:BQB262185 BZV262181:BZX262185 CJR262181:CJT262185 CTN262181:CTP262185 DDJ262181:DDL262185 DNF262181:DNH262185 DXB262181:DXD262185 EGX262181:EGZ262185 EQT262181:EQV262185 FAP262181:FAR262185 FKL262181:FKN262185 FUH262181:FUJ262185 GED262181:GEF262185 GNZ262181:GOB262185 GXV262181:GXX262185 HHR262181:HHT262185 HRN262181:HRP262185 IBJ262181:IBL262185 ILF262181:ILH262185 IVB262181:IVD262185 JEX262181:JEZ262185 JOT262181:JOV262185 JYP262181:JYR262185 KIL262181:KIN262185 KSH262181:KSJ262185 LCD262181:LCF262185 LLZ262181:LMB262185 LVV262181:LVX262185 MFR262181:MFT262185 MPN262181:MPP262185 MZJ262181:MZL262185 NJF262181:NJH262185 NTB262181:NTD262185 OCX262181:OCZ262185 OMT262181:OMV262185 OWP262181:OWR262185 PGL262181:PGN262185 PQH262181:PQJ262185 QAD262181:QAF262185 QJZ262181:QKB262185 QTV262181:QTX262185 RDR262181:RDT262185 RNN262181:RNP262185 RXJ262181:RXL262185 SHF262181:SHH262185 SRB262181:SRD262185 TAX262181:TAZ262185 TKT262181:TKV262185 TUP262181:TUR262185 UEL262181:UEN262185 UOH262181:UOJ262185 UYD262181:UYF262185 VHZ262181:VIB262185 VRV262181:VRX262185 WBR262181:WBT262185 WLN262181:WLP262185 WVJ262181:WVL262185 B327717:D327721 IX327717:IZ327721 ST327717:SV327721 ACP327717:ACR327721 AML327717:AMN327721 AWH327717:AWJ327721 BGD327717:BGF327721 BPZ327717:BQB327721 BZV327717:BZX327721 CJR327717:CJT327721 CTN327717:CTP327721 DDJ327717:DDL327721 DNF327717:DNH327721 DXB327717:DXD327721 EGX327717:EGZ327721 EQT327717:EQV327721 FAP327717:FAR327721 FKL327717:FKN327721 FUH327717:FUJ327721 GED327717:GEF327721 GNZ327717:GOB327721 GXV327717:GXX327721 HHR327717:HHT327721 HRN327717:HRP327721 IBJ327717:IBL327721 ILF327717:ILH327721 IVB327717:IVD327721 JEX327717:JEZ327721 JOT327717:JOV327721 JYP327717:JYR327721 KIL327717:KIN327721 KSH327717:KSJ327721 LCD327717:LCF327721 LLZ327717:LMB327721 LVV327717:LVX327721 MFR327717:MFT327721 MPN327717:MPP327721 MZJ327717:MZL327721 NJF327717:NJH327721 NTB327717:NTD327721 OCX327717:OCZ327721 OMT327717:OMV327721 OWP327717:OWR327721 PGL327717:PGN327721 PQH327717:PQJ327721 QAD327717:QAF327721 QJZ327717:QKB327721 QTV327717:QTX327721 RDR327717:RDT327721 RNN327717:RNP327721 RXJ327717:RXL327721 SHF327717:SHH327721 SRB327717:SRD327721 TAX327717:TAZ327721 TKT327717:TKV327721 TUP327717:TUR327721 UEL327717:UEN327721 UOH327717:UOJ327721 UYD327717:UYF327721 VHZ327717:VIB327721 VRV327717:VRX327721 WBR327717:WBT327721 WLN327717:WLP327721 WVJ327717:WVL327721 B393253:D393257 IX393253:IZ393257 ST393253:SV393257 ACP393253:ACR393257 AML393253:AMN393257 AWH393253:AWJ393257 BGD393253:BGF393257 BPZ393253:BQB393257 BZV393253:BZX393257 CJR393253:CJT393257 CTN393253:CTP393257 DDJ393253:DDL393257 DNF393253:DNH393257 DXB393253:DXD393257 EGX393253:EGZ393257 EQT393253:EQV393257 FAP393253:FAR393257 FKL393253:FKN393257 FUH393253:FUJ393257 GED393253:GEF393257 GNZ393253:GOB393257 GXV393253:GXX393257 HHR393253:HHT393257 HRN393253:HRP393257 IBJ393253:IBL393257 ILF393253:ILH393257 IVB393253:IVD393257 JEX393253:JEZ393257 JOT393253:JOV393257 JYP393253:JYR393257 KIL393253:KIN393257 KSH393253:KSJ393257 LCD393253:LCF393257 LLZ393253:LMB393257 LVV393253:LVX393257 MFR393253:MFT393257 MPN393253:MPP393257 MZJ393253:MZL393257 NJF393253:NJH393257 NTB393253:NTD393257 OCX393253:OCZ393257 OMT393253:OMV393257 OWP393253:OWR393257 PGL393253:PGN393257 PQH393253:PQJ393257 QAD393253:QAF393257 QJZ393253:QKB393257 QTV393253:QTX393257 RDR393253:RDT393257 RNN393253:RNP393257 RXJ393253:RXL393257 SHF393253:SHH393257 SRB393253:SRD393257 TAX393253:TAZ393257 TKT393253:TKV393257 TUP393253:TUR393257 UEL393253:UEN393257 UOH393253:UOJ393257 UYD393253:UYF393257 VHZ393253:VIB393257 VRV393253:VRX393257 WBR393253:WBT393257 WLN393253:WLP393257 WVJ393253:WVL393257 B458789:D458793 IX458789:IZ458793 ST458789:SV458793 ACP458789:ACR458793 AML458789:AMN458793 AWH458789:AWJ458793 BGD458789:BGF458793 BPZ458789:BQB458793 BZV458789:BZX458793 CJR458789:CJT458793 CTN458789:CTP458793 DDJ458789:DDL458793 DNF458789:DNH458793 DXB458789:DXD458793 EGX458789:EGZ458793 EQT458789:EQV458793 FAP458789:FAR458793 FKL458789:FKN458793 FUH458789:FUJ458793 GED458789:GEF458793 GNZ458789:GOB458793 GXV458789:GXX458793 HHR458789:HHT458793 HRN458789:HRP458793 IBJ458789:IBL458793 ILF458789:ILH458793 IVB458789:IVD458793 JEX458789:JEZ458793 JOT458789:JOV458793 JYP458789:JYR458793 KIL458789:KIN458793 KSH458789:KSJ458793 LCD458789:LCF458793 LLZ458789:LMB458793 LVV458789:LVX458793 MFR458789:MFT458793 MPN458789:MPP458793 MZJ458789:MZL458793 NJF458789:NJH458793 NTB458789:NTD458793 OCX458789:OCZ458793 OMT458789:OMV458793 OWP458789:OWR458793 PGL458789:PGN458793 PQH458789:PQJ458793 QAD458789:QAF458793 QJZ458789:QKB458793 QTV458789:QTX458793 RDR458789:RDT458793 RNN458789:RNP458793 RXJ458789:RXL458793 SHF458789:SHH458793 SRB458789:SRD458793 TAX458789:TAZ458793 TKT458789:TKV458793 TUP458789:TUR458793 UEL458789:UEN458793 UOH458789:UOJ458793 UYD458789:UYF458793 VHZ458789:VIB458793 VRV458789:VRX458793 WBR458789:WBT458793 WLN458789:WLP458793 WVJ458789:WVL458793 B524325:D524329 IX524325:IZ524329 ST524325:SV524329 ACP524325:ACR524329 AML524325:AMN524329 AWH524325:AWJ524329 BGD524325:BGF524329 BPZ524325:BQB524329 BZV524325:BZX524329 CJR524325:CJT524329 CTN524325:CTP524329 DDJ524325:DDL524329 DNF524325:DNH524329 DXB524325:DXD524329 EGX524325:EGZ524329 EQT524325:EQV524329 FAP524325:FAR524329 FKL524325:FKN524329 FUH524325:FUJ524329 GED524325:GEF524329 GNZ524325:GOB524329 GXV524325:GXX524329 HHR524325:HHT524329 HRN524325:HRP524329 IBJ524325:IBL524329 ILF524325:ILH524329 IVB524325:IVD524329 JEX524325:JEZ524329 JOT524325:JOV524329 JYP524325:JYR524329 KIL524325:KIN524329 KSH524325:KSJ524329 LCD524325:LCF524329 LLZ524325:LMB524329 LVV524325:LVX524329 MFR524325:MFT524329 MPN524325:MPP524329 MZJ524325:MZL524329 NJF524325:NJH524329 NTB524325:NTD524329 OCX524325:OCZ524329 OMT524325:OMV524329 OWP524325:OWR524329 PGL524325:PGN524329 PQH524325:PQJ524329 QAD524325:QAF524329 QJZ524325:QKB524329 QTV524325:QTX524329 RDR524325:RDT524329 RNN524325:RNP524329 RXJ524325:RXL524329 SHF524325:SHH524329 SRB524325:SRD524329 TAX524325:TAZ524329 TKT524325:TKV524329 TUP524325:TUR524329 UEL524325:UEN524329 UOH524325:UOJ524329 UYD524325:UYF524329 VHZ524325:VIB524329 VRV524325:VRX524329 WBR524325:WBT524329 WLN524325:WLP524329 WVJ524325:WVL524329 B589861:D589865 IX589861:IZ589865 ST589861:SV589865 ACP589861:ACR589865 AML589861:AMN589865 AWH589861:AWJ589865 BGD589861:BGF589865 BPZ589861:BQB589865 BZV589861:BZX589865 CJR589861:CJT589865 CTN589861:CTP589865 DDJ589861:DDL589865 DNF589861:DNH589865 DXB589861:DXD589865 EGX589861:EGZ589865 EQT589861:EQV589865 FAP589861:FAR589865 FKL589861:FKN589865 FUH589861:FUJ589865 GED589861:GEF589865 GNZ589861:GOB589865 GXV589861:GXX589865 HHR589861:HHT589865 HRN589861:HRP589865 IBJ589861:IBL589865 ILF589861:ILH589865 IVB589861:IVD589865 JEX589861:JEZ589865 JOT589861:JOV589865 JYP589861:JYR589865 KIL589861:KIN589865 KSH589861:KSJ589865 LCD589861:LCF589865 LLZ589861:LMB589865 LVV589861:LVX589865 MFR589861:MFT589865 MPN589861:MPP589865 MZJ589861:MZL589865 NJF589861:NJH589865 NTB589861:NTD589865 OCX589861:OCZ589865 OMT589861:OMV589865 OWP589861:OWR589865 PGL589861:PGN589865 PQH589861:PQJ589865 QAD589861:QAF589865 QJZ589861:QKB589865 QTV589861:QTX589865 RDR589861:RDT589865 RNN589861:RNP589865 RXJ589861:RXL589865 SHF589861:SHH589865 SRB589861:SRD589865 TAX589861:TAZ589865 TKT589861:TKV589865 TUP589861:TUR589865 UEL589861:UEN589865 UOH589861:UOJ589865 UYD589861:UYF589865 VHZ589861:VIB589865 VRV589861:VRX589865 WBR589861:WBT589865 WLN589861:WLP589865 WVJ589861:WVL589865 B655397:D655401 IX655397:IZ655401 ST655397:SV655401 ACP655397:ACR655401 AML655397:AMN655401 AWH655397:AWJ655401 BGD655397:BGF655401 BPZ655397:BQB655401 BZV655397:BZX655401 CJR655397:CJT655401 CTN655397:CTP655401 DDJ655397:DDL655401 DNF655397:DNH655401 DXB655397:DXD655401 EGX655397:EGZ655401 EQT655397:EQV655401 FAP655397:FAR655401 FKL655397:FKN655401 FUH655397:FUJ655401 GED655397:GEF655401 GNZ655397:GOB655401 GXV655397:GXX655401 HHR655397:HHT655401 HRN655397:HRP655401 IBJ655397:IBL655401 ILF655397:ILH655401 IVB655397:IVD655401 JEX655397:JEZ655401 JOT655397:JOV655401 JYP655397:JYR655401 KIL655397:KIN655401 KSH655397:KSJ655401 LCD655397:LCF655401 LLZ655397:LMB655401 LVV655397:LVX655401 MFR655397:MFT655401 MPN655397:MPP655401 MZJ655397:MZL655401 NJF655397:NJH655401 NTB655397:NTD655401 OCX655397:OCZ655401 OMT655397:OMV655401 OWP655397:OWR655401 PGL655397:PGN655401 PQH655397:PQJ655401 QAD655397:QAF655401 QJZ655397:QKB655401 QTV655397:QTX655401 RDR655397:RDT655401 RNN655397:RNP655401 RXJ655397:RXL655401 SHF655397:SHH655401 SRB655397:SRD655401 TAX655397:TAZ655401 TKT655397:TKV655401 TUP655397:TUR655401 UEL655397:UEN655401 UOH655397:UOJ655401 UYD655397:UYF655401 VHZ655397:VIB655401 VRV655397:VRX655401 WBR655397:WBT655401 WLN655397:WLP655401 WVJ655397:WVL655401 B720933:D720937 IX720933:IZ720937 ST720933:SV720937 ACP720933:ACR720937 AML720933:AMN720937 AWH720933:AWJ720937 BGD720933:BGF720937 BPZ720933:BQB720937 BZV720933:BZX720937 CJR720933:CJT720937 CTN720933:CTP720937 DDJ720933:DDL720937 DNF720933:DNH720937 DXB720933:DXD720937 EGX720933:EGZ720937 EQT720933:EQV720937 FAP720933:FAR720937 FKL720933:FKN720937 FUH720933:FUJ720937 GED720933:GEF720937 GNZ720933:GOB720937 GXV720933:GXX720937 HHR720933:HHT720937 HRN720933:HRP720937 IBJ720933:IBL720937 ILF720933:ILH720937 IVB720933:IVD720937 JEX720933:JEZ720937 JOT720933:JOV720937 JYP720933:JYR720937 KIL720933:KIN720937 KSH720933:KSJ720937 LCD720933:LCF720937 LLZ720933:LMB720937 LVV720933:LVX720937 MFR720933:MFT720937 MPN720933:MPP720937 MZJ720933:MZL720937 NJF720933:NJH720937 NTB720933:NTD720937 OCX720933:OCZ720937 OMT720933:OMV720937 OWP720933:OWR720937 PGL720933:PGN720937 PQH720933:PQJ720937 QAD720933:QAF720937 QJZ720933:QKB720937 QTV720933:QTX720937 RDR720933:RDT720937 RNN720933:RNP720937 RXJ720933:RXL720937 SHF720933:SHH720937 SRB720933:SRD720937 TAX720933:TAZ720937 TKT720933:TKV720937 TUP720933:TUR720937 UEL720933:UEN720937 UOH720933:UOJ720937 UYD720933:UYF720937 VHZ720933:VIB720937 VRV720933:VRX720937 WBR720933:WBT720937 WLN720933:WLP720937 WVJ720933:WVL720937 B786469:D786473 IX786469:IZ786473 ST786469:SV786473 ACP786469:ACR786473 AML786469:AMN786473 AWH786469:AWJ786473 BGD786469:BGF786473 BPZ786469:BQB786473 BZV786469:BZX786473 CJR786469:CJT786473 CTN786469:CTP786473 DDJ786469:DDL786473 DNF786469:DNH786473 DXB786469:DXD786473 EGX786469:EGZ786473 EQT786469:EQV786473 FAP786469:FAR786473 FKL786469:FKN786473 FUH786469:FUJ786473 GED786469:GEF786473 GNZ786469:GOB786473 GXV786469:GXX786473 HHR786469:HHT786473 HRN786469:HRP786473 IBJ786469:IBL786473 ILF786469:ILH786473 IVB786469:IVD786473 JEX786469:JEZ786473 JOT786469:JOV786473 JYP786469:JYR786473 KIL786469:KIN786473 KSH786469:KSJ786473 LCD786469:LCF786473 LLZ786469:LMB786473 LVV786469:LVX786473 MFR786469:MFT786473 MPN786469:MPP786473 MZJ786469:MZL786473 NJF786469:NJH786473 NTB786469:NTD786473 OCX786469:OCZ786473 OMT786469:OMV786473 OWP786469:OWR786473 PGL786469:PGN786473 PQH786469:PQJ786473 QAD786469:QAF786473 QJZ786469:QKB786473 QTV786469:QTX786473 RDR786469:RDT786473 RNN786469:RNP786473 RXJ786469:RXL786473 SHF786469:SHH786473 SRB786469:SRD786473 TAX786469:TAZ786473 TKT786469:TKV786473 TUP786469:TUR786473 UEL786469:UEN786473 UOH786469:UOJ786473 UYD786469:UYF786473 VHZ786469:VIB786473 VRV786469:VRX786473 WBR786469:WBT786473 WLN786469:WLP786473 WVJ786469:WVL786473 B852005:D852009 IX852005:IZ852009 ST852005:SV852009 ACP852005:ACR852009 AML852005:AMN852009 AWH852005:AWJ852009 BGD852005:BGF852009 BPZ852005:BQB852009 BZV852005:BZX852009 CJR852005:CJT852009 CTN852005:CTP852009 DDJ852005:DDL852009 DNF852005:DNH852009 DXB852005:DXD852009 EGX852005:EGZ852009 EQT852005:EQV852009 FAP852005:FAR852009 FKL852005:FKN852009 FUH852005:FUJ852009 GED852005:GEF852009 GNZ852005:GOB852009 GXV852005:GXX852009 HHR852005:HHT852009 HRN852005:HRP852009 IBJ852005:IBL852009 ILF852005:ILH852009 IVB852005:IVD852009 JEX852005:JEZ852009 JOT852005:JOV852009 JYP852005:JYR852009 KIL852005:KIN852009 KSH852005:KSJ852009 LCD852005:LCF852009 LLZ852005:LMB852009 LVV852005:LVX852009 MFR852005:MFT852009 MPN852005:MPP852009 MZJ852005:MZL852009 NJF852005:NJH852009 NTB852005:NTD852009 OCX852005:OCZ852009 OMT852005:OMV852009 OWP852005:OWR852009 PGL852005:PGN852009 PQH852005:PQJ852009 QAD852005:QAF852009 QJZ852005:QKB852009 QTV852005:QTX852009 RDR852005:RDT852009 RNN852005:RNP852009 RXJ852005:RXL852009 SHF852005:SHH852009 SRB852005:SRD852009 TAX852005:TAZ852009 TKT852005:TKV852009 TUP852005:TUR852009 UEL852005:UEN852009 UOH852005:UOJ852009 UYD852005:UYF852009 VHZ852005:VIB852009 VRV852005:VRX852009 WBR852005:WBT852009 WLN852005:WLP852009 WVJ852005:WVL852009 B917541:D917545 IX917541:IZ917545 ST917541:SV917545 ACP917541:ACR917545 AML917541:AMN917545 AWH917541:AWJ917545 BGD917541:BGF917545 BPZ917541:BQB917545 BZV917541:BZX917545 CJR917541:CJT917545 CTN917541:CTP917545 DDJ917541:DDL917545 DNF917541:DNH917545 DXB917541:DXD917545 EGX917541:EGZ917545 EQT917541:EQV917545 FAP917541:FAR917545 FKL917541:FKN917545 FUH917541:FUJ917545 GED917541:GEF917545 GNZ917541:GOB917545 GXV917541:GXX917545 HHR917541:HHT917545 HRN917541:HRP917545 IBJ917541:IBL917545 ILF917541:ILH917545 IVB917541:IVD917545 JEX917541:JEZ917545 JOT917541:JOV917545 JYP917541:JYR917545 KIL917541:KIN917545 KSH917541:KSJ917545 LCD917541:LCF917545 LLZ917541:LMB917545 LVV917541:LVX917545 MFR917541:MFT917545 MPN917541:MPP917545 MZJ917541:MZL917545 NJF917541:NJH917545 NTB917541:NTD917545 OCX917541:OCZ917545 OMT917541:OMV917545 OWP917541:OWR917545 PGL917541:PGN917545 PQH917541:PQJ917545 QAD917541:QAF917545 QJZ917541:QKB917545 QTV917541:QTX917545 RDR917541:RDT917545 RNN917541:RNP917545 RXJ917541:RXL917545 SHF917541:SHH917545 SRB917541:SRD917545 TAX917541:TAZ917545 TKT917541:TKV917545 TUP917541:TUR917545 UEL917541:UEN917545 UOH917541:UOJ917545 UYD917541:UYF917545 VHZ917541:VIB917545 VRV917541:VRX917545 WBR917541:WBT917545 WLN917541:WLP917545 WVJ917541:WVL917545 B983077:D983081 IX983077:IZ983081 ST983077:SV983081 ACP983077:ACR983081 AML983077:AMN983081 AWH983077:AWJ983081 BGD983077:BGF983081 BPZ983077:BQB983081 BZV983077:BZX983081 CJR983077:CJT983081 CTN983077:CTP983081 DDJ983077:DDL983081 DNF983077:DNH983081 DXB983077:DXD983081 EGX983077:EGZ983081 EQT983077:EQV983081 FAP983077:FAR983081 FKL983077:FKN983081 FUH983077:FUJ983081 GED983077:GEF983081 GNZ983077:GOB983081 GXV983077:GXX983081 HHR983077:HHT983081 HRN983077:HRP983081 IBJ983077:IBL983081 ILF983077:ILH983081 IVB983077:IVD983081 JEX983077:JEZ983081 JOT983077:JOV983081 JYP983077:JYR983081 KIL983077:KIN983081 KSH983077:KSJ983081 LCD983077:LCF983081 LLZ983077:LMB983081 LVV983077:LVX983081 MFR983077:MFT983081 MPN983077:MPP983081 MZJ983077:MZL983081 NJF983077:NJH983081 NTB983077:NTD983081 OCX983077:OCZ983081 OMT983077:OMV983081 OWP983077:OWR983081 PGL983077:PGN983081 PQH983077:PQJ983081 QAD983077:QAF983081 QJZ983077:QKB983081 QTV983077:QTX983081 RDR983077:RDT983081 RNN983077:RNP983081 RXJ983077:RXL983081 SHF983077:SHH983081 SRB983077:SRD983081 TAX983077:TAZ983081 TKT983077:TKV983081 TUP983077:TUR983081 UEL983077:UEN983081 UOH983077:UOJ983081 UYD983077:UYF983081 VHZ983077:VIB983081 VRV983077:VRX983081 WBR983077:WBT983081 WLN983077:WLP983081 WVJ983077:WVL983081 B37:D44 IX37:IZ44 ST37:SV44 ACP37:ACR44 AML37:AMN44 AWH37:AWJ44 BGD37:BGF44 BPZ37:BQB44 BZV37:BZX44 CJR37:CJT44 CTN37:CTP44 DDJ37:DDL44 DNF37:DNH44 DXB37:DXD44 EGX37:EGZ44 EQT37:EQV44 FAP37:FAR44 FKL37:FKN44 FUH37:FUJ44 GED37:GEF44 GNZ37:GOB44 GXV37:GXX44 HHR37:HHT44 HRN37:HRP44 IBJ37:IBL44 ILF37:ILH44 IVB37:IVD44 JEX37:JEZ44 JOT37:JOV44 JYP37:JYR44 KIL37:KIN44 KSH37:KSJ44 LCD37:LCF44 LLZ37:LMB44 LVV37:LVX44 MFR37:MFT44 MPN37:MPP44 MZJ37:MZL44 NJF37:NJH44 NTB37:NTD44 OCX37:OCZ44 OMT37:OMV44 OWP37:OWR44 PGL37:PGN44 PQH37:PQJ44 QAD37:QAF44 QJZ37:QKB44 QTV37:QTX44 RDR37:RDT44 RNN37:RNP44 RXJ37:RXL44 SHF37:SHH44 SRB37:SRD44 TAX37:TAZ44 TKT37:TKV44 TUP37:TUR44 UEL37:UEN44 UOH37:UOJ44 UYD37:UYF44 VHZ37:VIB44 VRV37:VRX44 WBR37:WBT44 WLN37:WLP44 WVJ37:WVL44 B65581:D65588 IX65581:IZ65588 ST65581:SV65588 ACP65581:ACR65588 AML65581:AMN65588 AWH65581:AWJ65588 BGD65581:BGF65588 BPZ65581:BQB65588 BZV65581:BZX65588 CJR65581:CJT65588 CTN65581:CTP65588 DDJ65581:DDL65588 DNF65581:DNH65588 DXB65581:DXD65588 EGX65581:EGZ65588 EQT65581:EQV65588 FAP65581:FAR65588 FKL65581:FKN65588 FUH65581:FUJ65588 GED65581:GEF65588 GNZ65581:GOB65588 GXV65581:GXX65588 HHR65581:HHT65588 HRN65581:HRP65588 IBJ65581:IBL65588 ILF65581:ILH65588 IVB65581:IVD65588 JEX65581:JEZ65588 JOT65581:JOV65588 JYP65581:JYR65588 KIL65581:KIN65588 KSH65581:KSJ65588 LCD65581:LCF65588 LLZ65581:LMB65588 LVV65581:LVX65588 MFR65581:MFT65588 MPN65581:MPP65588 MZJ65581:MZL65588 NJF65581:NJH65588 NTB65581:NTD65588 OCX65581:OCZ65588 OMT65581:OMV65588 OWP65581:OWR65588 PGL65581:PGN65588 PQH65581:PQJ65588 QAD65581:QAF65588 QJZ65581:QKB65588 QTV65581:QTX65588 RDR65581:RDT65588 RNN65581:RNP65588 RXJ65581:RXL65588 SHF65581:SHH65588 SRB65581:SRD65588 TAX65581:TAZ65588 TKT65581:TKV65588 TUP65581:TUR65588 UEL65581:UEN65588 UOH65581:UOJ65588 UYD65581:UYF65588 VHZ65581:VIB65588 VRV65581:VRX65588 WBR65581:WBT65588 WLN65581:WLP65588 WVJ65581:WVL65588 B131117:D131124 IX131117:IZ131124 ST131117:SV131124 ACP131117:ACR131124 AML131117:AMN131124 AWH131117:AWJ131124 BGD131117:BGF131124 BPZ131117:BQB131124 BZV131117:BZX131124 CJR131117:CJT131124 CTN131117:CTP131124 DDJ131117:DDL131124 DNF131117:DNH131124 DXB131117:DXD131124 EGX131117:EGZ131124 EQT131117:EQV131124 FAP131117:FAR131124 FKL131117:FKN131124 FUH131117:FUJ131124 GED131117:GEF131124 GNZ131117:GOB131124 GXV131117:GXX131124 HHR131117:HHT131124 HRN131117:HRP131124 IBJ131117:IBL131124 ILF131117:ILH131124 IVB131117:IVD131124 JEX131117:JEZ131124 JOT131117:JOV131124 JYP131117:JYR131124 KIL131117:KIN131124 KSH131117:KSJ131124 LCD131117:LCF131124 LLZ131117:LMB131124 LVV131117:LVX131124 MFR131117:MFT131124 MPN131117:MPP131124 MZJ131117:MZL131124 NJF131117:NJH131124 NTB131117:NTD131124 OCX131117:OCZ131124 OMT131117:OMV131124 OWP131117:OWR131124 PGL131117:PGN131124 PQH131117:PQJ131124 QAD131117:QAF131124 QJZ131117:QKB131124 QTV131117:QTX131124 RDR131117:RDT131124 RNN131117:RNP131124 RXJ131117:RXL131124 SHF131117:SHH131124 SRB131117:SRD131124 TAX131117:TAZ131124 TKT131117:TKV131124 TUP131117:TUR131124 UEL131117:UEN131124 UOH131117:UOJ131124 UYD131117:UYF131124 VHZ131117:VIB131124 VRV131117:VRX131124 WBR131117:WBT131124 WLN131117:WLP131124 WVJ131117:WVL131124 B196653:D196660 IX196653:IZ196660 ST196653:SV196660 ACP196653:ACR196660 AML196653:AMN196660 AWH196653:AWJ196660 BGD196653:BGF196660 BPZ196653:BQB196660 BZV196653:BZX196660 CJR196653:CJT196660 CTN196653:CTP196660 DDJ196653:DDL196660 DNF196653:DNH196660 DXB196653:DXD196660 EGX196653:EGZ196660 EQT196653:EQV196660 FAP196653:FAR196660 FKL196653:FKN196660 FUH196653:FUJ196660 GED196653:GEF196660 GNZ196653:GOB196660 GXV196653:GXX196660 HHR196653:HHT196660 HRN196653:HRP196660 IBJ196653:IBL196660 ILF196653:ILH196660 IVB196653:IVD196660 JEX196653:JEZ196660 JOT196653:JOV196660 JYP196653:JYR196660 KIL196653:KIN196660 KSH196653:KSJ196660 LCD196653:LCF196660 LLZ196653:LMB196660 LVV196653:LVX196660 MFR196653:MFT196660 MPN196653:MPP196660 MZJ196653:MZL196660 NJF196653:NJH196660 NTB196653:NTD196660 OCX196653:OCZ196660 OMT196653:OMV196660 OWP196653:OWR196660 PGL196653:PGN196660 PQH196653:PQJ196660 QAD196653:QAF196660 QJZ196653:QKB196660 QTV196653:QTX196660 RDR196653:RDT196660 RNN196653:RNP196660 RXJ196653:RXL196660 SHF196653:SHH196660 SRB196653:SRD196660 TAX196653:TAZ196660 TKT196653:TKV196660 TUP196653:TUR196660 UEL196653:UEN196660 UOH196653:UOJ196660 UYD196653:UYF196660 VHZ196653:VIB196660 VRV196653:VRX196660 WBR196653:WBT196660 WLN196653:WLP196660 WVJ196653:WVL196660 B262189:D262196 IX262189:IZ262196 ST262189:SV262196 ACP262189:ACR262196 AML262189:AMN262196 AWH262189:AWJ262196 BGD262189:BGF262196 BPZ262189:BQB262196 BZV262189:BZX262196 CJR262189:CJT262196 CTN262189:CTP262196 DDJ262189:DDL262196 DNF262189:DNH262196 DXB262189:DXD262196 EGX262189:EGZ262196 EQT262189:EQV262196 FAP262189:FAR262196 FKL262189:FKN262196 FUH262189:FUJ262196 GED262189:GEF262196 GNZ262189:GOB262196 GXV262189:GXX262196 HHR262189:HHT262196 HRN262189:HRP262196 IBJ262189:IBL262196 ILF262189:ILH262196 IVB262189:IVD262196 JEX262189:JEZ262196 JOT262189:JOV262196 JYP262189:JYR262196 KIL262189:KIN262196 KSH262189:KSJ262196 LCD262189:LCF262196 LLZ262189:LMB262196 LVV262189:LVX262196 MFR262189:MFT262196 MPN262189:MPP262196 MZJ262189:MZL262196 NJF262189:NJH262196 NTB262189:NTD262196 OCX262189:OCZ262196 OMT262189:OMV262196 OWP262189:OWR262196 PGL262189:PGN262196 PQH262189:PQJ262196 QAD262189:QAF262196 QJZ262189:QKB262196 QTV262189:QTX262196 RDR262189:RDT262196 RNN262189:RNP262196 RXJ262189:RXL262196 SHF262189:SHH262196 SRB262189:SRD262196 TAX262189:TAZ262196 TKT262189:TKV262196 TUP262189:TUR262196 UEL262189:UEN262196 UOH262189:UOJ262196 UYD262189:UYF262196 VHZ262189:VIB262196 VRV262189:VRX262196 WBR262189:WBT262196 WLN262189:WLP262196 WVJ262189:WVL262196 B327725:D327732 IX327725:IZ327732 ST327725:SV327732 ACP327725:ACR327732 AML327725:AMN327732 AWH327725:AWJ327732 BGD327725:BGF327732 BPZ327725:BQB327732 BZV327725:BZX327732 CJR327725:CJT327732 CTN327725:CTP327732 DDJ327725:DDL327732 DNF327725:DNH327732 DXB327725:DXD327732 EGX327725:EGZ327732 EQT327725:EQV327732 FAP327725:FAR327732 FKL327725:FKN327732 FUH327725:FUJ327732 GED327725:GEF327732 GNZ327725:GOB327732 GXV327725:GXX327732 HHR327725:HHT327732 HRN327725:HRP327732 IBJ327725:IBL327732 ILF327725:ILH327732 IVB327725:IVD327732 JEX327725:JEZ327732 JOT327725:JOV327732 JYP327725:JYR327732 KIL327725:KIN327732 KSH327725:KSJ327732 LCD327725:LCF327732 LLZ327725:LMB327732 LVV327725:LVX327732 MFR327725:MFT327732 MPN327725:MPP327732 MZJ327725:MZL327732 NJF327725:NJH327732 NTB327725:NTD327732 OCX327725:OCZ327732 OMT327725:OMV327732 OWP327725:OWR327732 PGL327725:PGN327732 PQH327725:PQJ327732 QAD327725:QAF327732 QJZ327725:QKB327732 QTV327725:QTX327732 RDR327725:RDT327732 RNN327725:RNP327732 RXJ327725:RXL327732 SHF327725:SHH327732 SRB327725:SRD327732 TAX327725:TAZ327732 TKT327725:TKV327732 TUP327725:TUR327732 UEL327725:UEN327732 UOH327725:UOJ327732 UYD327725:UYF327732 VHZ327725:VIB327732 VRV327725:VRX327732 WBR327725:WBT327732 WLN327725:WLP327732 WVJ327725:WVL327732 B393261:D393268 IX393261:IZ393268 ST393261:SV393268 ACP393261:ACR393268 AML393261:AMN393268 AWH393261:AWJ393268 BGD393261:BGF393268 BPZ393261:BQB393268 BZV393261:BZX393268 CJR393261:CJT393268 CTN393261:CTP393268 DDJ393261:DDL393268 DNF393261:DNH393268 DXB393261:DXD393268 EGX393261:EGZ393268 EQT393261:EQV393268 FAP393261:FAR393268 FKL393261:FKN393268 FUH393261:FUJ393268 GED393261:GEF393268 GNZ393261:GOB393268 GXV393261:GXX393268 HHR393261:HHT393268 HRN393261:HRP393268 IBJ393261:IBL393268 ILF393261:ILH393268 IVB393261:IVD393268 JEX393261:JEZ393268 JOT393261:JOV393268 JYP393261:JYR393268 KIL393261:KIN393268 KSH393261:KSJ393268 LCD393261:LCF393268 LLZ393261:LMB393268 LVV393261:LVX393268 MFR393261:MFT393268 MPN393261:MPP393268 MZJ393261:MZL393268 NJF393261:NJH393268 NTB393261:NTD393268 OCX393261:OCZ393268 OMT393261:OMV393268 OWP393261:OWR393268 PGL393261:PGN393268 PQH393261:PQJ393268 QAD393261:QAF393268 QJZ393261:QKB393268 QTV393261:QTX393268 RDR393261:RDT393268 RNN393261:RNP393268 RXJ393261:RXL393268 SHF393261:SHH393268 SRB393261:SRD393268 TAX393261:TAZ393268 TKT393261:TKV393268 TUP393261:TUR393268 UEL393261:UEN393268 UOH393261:UOJ393268 UYD393261:UYF393268 VHZ393261:VIB393268 VRV393261:VRX393268 WBR393261:WBT393268 WLN393261:WLP393268 WVJ393261:WVL393268 B458797:D458804 IX458797:IZ458804 ST458797:SV458804 ACP458797:ACR458804 AML458797:AMN458804 AWH458797:AWJ458804 BGD458797:BGF458804 BPZ458797:BQB458804 BZV458797:BZX458804 CJR458797:CJT458804 CTN458797:CTP458804 DDJ458797:DDL458804 DNF458797:DNH458804 DXB458797:DXD458804 EGX458797:EGZ458804 EQT458797:EQV458804 FAP458797:FAR458804 FKL458797:FKN458804 FUH458797:FUJ458804 GED458797:GEF458804 GNZ458797:GOB458804 GXV458797:GXX458804 HHR458797:HHT458804 HRN458797:HRP458804 IBJ458797:IBL458804 ILF458797:ILH458804 IVB458797:IVD458804 JEX458797:JEZ458804 JOT458797:JOV458804 JYP458797:JYR458804 KIL458797:KIN458804 KSH458797:KSJ458804 LCD458797:LCF458804 LLZ458797:LMB458804 LVV458797:LVX458804 MFR458797:MFT458804 MPN458797:MPP458804 MZJ458797:MZL458804 NJF458797:NJH458804 NTB458797:NTD458804 OCX458797:OCZ458804 OMT458797:OMV458804 OWP458797:OWR458804 PGL458797:PGN458804 PQH458797:PQJ458804 QAD458797:QAF458804 QJZ458797:QKB458804 QTV458797:QTX458804 RDR458797:RDT458804 RNN458797:RNP458804 RXJ458797:RXL458804 SHF458797:SHH458804 SRB458797:SRD458804 TAX458797:TAZ458804 TKT458797:TKV458804 TUP458797:TUR458804 UEL458797:UEN458804 UOH458797:UOJ458804 UYD458797:UYF458804 VHZ458797:VIB458804 VRV458797:VRX458804 WBR458797:WBT458804 WLN458797:WLP458804 WVJ458797:WVL458804 B524333:D524340 IX524333:IZ524340 ST524333:SV524340 ACP524333:ACR524340 AML524333:AMN524340 AWH524333:AWJ524340 BGD524333:BGF524340 BPZ524333:BQB524340 BZV524333:BZX524340 CJR524333:CJT524340 CTN524333:CTP524340 DDJ524333:DDL524340 DNF524333:DNH524340 DXB524333:DXD524340 EGX524333:EGZ524340 EQT524333:EQV524340 FAP524333:FAR524340 FKL524333:FKN524340 FUH524333:FUJ524340 GED524333:GEF524340 GNZ524333:GOB524340 GXV524333:GXX524340 HHR524333:HHT524340 HRN524333:HRP524340 IBJ524333:IBL524340 ILF524333:ILH524340 IVB524333:IVD524340 JEX524333:JEZ524340 JOT524333:JOV524340 JYP524333:JYR524340 KIL524333:KIN524340 KSH524333:KSJ524340 LCD524333:LCF524340 LLZ524333:LMB524340 LVV524333:LVX524340 MFR524333:MFT524340 MPN524333:MPP524340 MZJ524333:MZL524340 NJF524333:NJH524340 NTB524333:NTD524340 OCX524333:OCZ524340 OMT524333:OMV524340 OWP524333:OWR524340 PGL524333:PGN524340 PQH524333:PQJ524340 QAD524333:QAF524340 QJZ524333:QKB524340 QTV524333:QTX524340 RDR524333:RDT524340 RNN524333:RNP524340 RXJ524333:RXL524340 SHF524333:SHH524340 SRB524333:SRD524340 TAX524333:TAZ524340 TKT524333:TKV524340 TUP524333:TUR524340 UEL524333:UEN524340 UOH524333:UOJ524340 UYD524333:UYF524340 VHZ524333:VIB524340 VRV524333:VRX524340 WBR524333:WBT524340 WLN524333:WLP524340 WVJ524333:WVL524340 B589869:D589876 IX589869:IZ589876 ST589869:SV589876 ACP589869:ACR589876 AML589869:AMN589876 AWH589869:AWJ589876 BGD589869:BGF589876 BPZ589869:BQB589876 BZV589869:BZX589876 CJR589869:CJT589876 CTN589869:CTP589876 DDJ589869:DDL589876 DNF589869:DNH589876 DXB589869:DXD589876 EGX589869:EGZ589876 EQT589869:EQV589876 FAP589869:FAR589876 FKL589869:FKN589876 FUH589869:FUJ589876 GED589869:GEF589876 GNZ589869:GOB589876 GXV589869:GXX589876 HHR589869:HHT589876 HRN589869:HRP589876 IBJ589869:IBL589876 ILF589869:ILH589876 IVB589869:IVD589876 JEX589869:JEZ589876 JOT589869:JOV589876 JYP589869:JYR589876 KIL589869:KIN589876 KSH589869:KSJ589876 LCD589869:LCF589876 LLZ589869:LMB589876 LVV589869:LVX589876 MFR589869:MFT589876 MPN589869:MPP589876 MZJ589869:MZL589876 NJF589869:NJH589876 NTB589869:NTD589876 OCX589869:OCZ589876 OMT589869:OMV589876 OWP589869:OWR589876 PGL589869:PGN589876 PQH589869:PQJ589876 QAD589869:QAF589876 QJZ589869:QKB589876 QTV589869:QTX589876 RDR589869:RDT589876 RNN589869:RNP589876 RXJ589869:RXL589876 SHF589869:SHH589876 SRB589869:SRD589876 TAX589869:TAZ589876 TKT589869:TKV589876 TUP589869:TUR589876 UEL589869:UEN589876 UOH589869:UOJ589876 UYD589869:UYF589876 VHZ589869:VIB589876 VRV589869:VRX589876 WBR589869:WBT589876 WLN589869:WLP589876 WVJ589869:WVL589876 B655405:D655412 IX655405:IZ655412 ST655405:SV655412 ACP655405:ACR655412 AML655405:AMN655412 AWH655405:AWJ655412 BGD655405:BGF655412 BPZ655405:BQB655412 BZV655405:BZX655412 CJR655405:CJT655412 CTN655405:CTP655412 DDJ655405:DDL655412 DNF655405:DNH655412 DXB655405:DXD655412 EGX655405:EGZ655412 EQT655405:EQV655412 FAP655405:FAR655412 FKL655405:FKN655412 FUH655405:FUJ655412 GED655405:GEF655412 GNZ655405:GOB655412 GXV655405:GXX655412 HHR655405:HHT655412 HRN655405:HRP655412 IBJ655405:IBL655412 ILF655405:ILH655412 IVB655405:IVD655412 JEX655405:JEZ655412 JOT655405:JOV655412 JYP655405:JYR655412 KIL655405:KIN655412 KSH655405:KSJ655412 LCD655405:LCF655412 LLZ655405:LMB655412 LVV655405:LVX655412 MFR655405:MFT655412 MPN655405:MPP655412 MZJ655405:MZL655412 NJF655405:NJH655412 NTB655405:NTD655412 OCX655405:OCZ655412 OMT655405:OMV655412 OWP655405:OWR655412 PGL655405:PGN655412 PQH655405:PQJ655412 QAD655405:QAF655412 QJZ655405:QKB655412 QTV655405:QTX655412 RDR655405:RDT655412 RNN655405:RNP655412 RXJ655405:RXL655412 SHF655405:SHH655412 SRB655405:SRD655412 TAX655405:TAZ655412 TKT655405:TKV655412 TUP655405:TUR655412 UEL655405:UEN655412 UOH655405:UOJ655412 UYD655405:UYF655412 VHZ655405:VIB655412 VRV655405:VRX655412 WBR655405:WBT655412 WLN655405:WLP655412 WVJ655405:WVL655412 B720941:D720948 IX720941:IZ720948 ST720941:SV720948 ACP720941:ACR720948 AML720941:AMN720948 AWH720941:AWJ720948 BGD720941:BGF720948 BPZ720941:BQB720948 BZV720941:BZX720948 CJR720941:CJT720948 CTN720941:CTP720948 DDJ720941:DDL720948 DNF720941:DNH720948 DXB720941:DXD720948 EGX720941:EGZ720948 EQT720941:EQV720948 FAP720941:FAR720948 FKL720941:FKN720948 FUH720941:FUJ720948 GED720941:GEF720948 GNZ720941:GOB720948 GXV720941:GXX720948 HHR720941:HHT720948 HRN720941:HRP720948 IBJ720941:IBL720948 ILF720941:ILH720948 IVB720941:IVD720948 JEX720941:JEZ720948 JOT720941:JOV720948 JYP720941:JYR720948 KIL720941:KIN720948 KSH720941:KSJ720948 LCD720941:LCF720948 LLZ720941:LMB720948 LVV720941:LVX720948 MFR720941:MFT720948 MPN720941:MPP720948 MZJ720941:MZL720948 NJF720941:NJH720948 NTB720941:NTD720948 OCX720941:OCZ720948 OMT720941:OMV720948 OWP720941:OWR720948 PGL720941:PGN720948 PQH720941:PQJ720948 QAD720941:QAF720948 QJZ720941:QKB720948 QTV720941:QTX720948 RDR720941:RDT720948 RNN720941:RNP720948 RXJ720941:RXL720948 SHF720941:SHH720948 SRB720941:SRD720948 TAX720941:TAZ720948 TKT720941:TKV720948 TUP720941:TUR720948 UEL720941:UEN720948 UOH720941:UOJ720948 UYD720941:UYF720948 VHZ720941:VIB720948 VRV720941:VRX720948 WBR720941:WBT720948 WLN720941:WLP720948 WVJ720941:WVL720948 B786477:D786484 IX786477:IZ786484 ST786477:SV786484 ACP786477:ACR786484 AML786477:AMN786484 AWH786477:AWJ786484 BGD786477:BGF786484 BPZ786477:BQB786484 BZV786477:BZX786484 CJR786477:CJT786484 CTN786477:CTP786484 DDJ786477:DDL786484 DNF786477:DNH786484 DXB786477:DXD786484 EGX786477:EGZ786484 EQT786477:EQV786484 FAP786477:FAR786484 FKL786477:FKN786484 FUH786477:FUJ786484 GED786477:GEF786484 GNZ786477:GOB786484 GXV786477:GXX786484 HHR786477:HHT786484 HRN786477:HRP786484 IBJ786477:IBL786484 ILF786477:ILH786484 IVB786477:IVD786484 JEX786477:JEZ786484 JOT786477:JOV786484 JYP786477:JYR786484 KIL786477:KIN786484 KSH786477:KSJ786484 LCD786477:LCF786484 LLZ786477:LMB786484 LVV786477:LVX786484 MFR786477:MFT786484 MPN786477:MPP786484 MZJ786477:MZL786484 NJF786477:NJH786484 NTB786477:NTD786484 OCX786477:OCZ786484 OMT786477:OMV786484 OWP786477:OWR786484 PGL786477:PGN786484 PQH786477:PQJ786484 QAD786477:QAF786484 QJZ786477:QKB786484 QTV786477:QTX786484 RDR786477:RDT786484 RNN786477:RNP786484 RXJ786477:RXL786484 SHF786477:SHH786484 SRB786477:SRD786484 TAX786477:TAZ786484 TKT786477:TKV786484 TUP786477:TUR786484 UEL786477:UEN786484 UOH786477:UOJ786484 UYD786477:UYF786484 VHZ786477:VIB786484 VRV786477:VRX786484 WBR786477:WBT786484 WLN786477:WLP786484 WVJ786477:WVL786484 B852013:D852020 IX852013:IZ852020 ST852013:SV852020 ACP852013:ACR852020 AML852013:AMN852020 AWH852013:AWJ852020 BGD852013:BGF852020 BPZ852013:BQB852020 BZV852013:BZX852020 CJR852013:CJT852020 CTN852013:CTP852020 DDJ852013:DDL852020 DNF852013:DNH852020 DXB852013:DXD852020 EGX852013:EGZ852020 EQT852013:EQV852020 FAP852013:FAR852020 FKL852013:FKN852020 FUH852013:FUJ852020 GED852013:GEF852020 GNZ852013:GOB852020 GXV852013:GXX852020 HHR852013:HHT852020 HRN852013:HRP852020 IBJ852013:IBL852020 ILF852013:ILH852020 IVB852013:IVD852020 JEX852013:JEZ852020 JOT852013:JOV852020 JYP852013:JYR852020 KIL852013:KIN852020 KSH852013:KSJ852020 LCD852013:LCF852020 LLZ852013:LMB852020 LVV852013:LVX852020 MFR852013:MFT852020 MPN852013:MPP852020 MZJ852013:MZL852020 NJF852013:NJH852020 NTB852013:NTD852020 OCX852013:OCZ852020 OMT852013:OMV852020 OWP852013:OWR852020 PGL852013:PGN852020 PQH852013:PQJ852020 QAD852013:QAF852020 QJZ852013:QKB852020 QTV852013:QTX852020 RDR852013:RDT852020 RNN852013:RNP852020 RXJ852013:RXL852020 SHF852013:SHH852020 SRB852013:SRD852020 TAX852013:TAZ852020 TKT852013:TKV852020 TUP852013:TUR852020 UEL852013:UEN852020 UOH852013:UOJ852020 UYD852013:UYF852020 VHZ852013:VIB852020 VRV852013:VRX852020 WBR852013:WBT852020 WLN852013:WLP852020 WVJ852013:WVL852020 B917549:D917556 IX917549:IZ917556 ST917549:SV917556 ACP917549:ACR917556 AML917549:AMN917556 AWH917549:AWJ917556 BGD917549:BGF917556 BPZ917549:BQB917556 BZV917549:BZX917556 CJR917549:CJT917556 CTN917549:CTP917556 DDJ917549:DDL917556 DNF917549:DNH917556 DXB917549:DXD917556 EGX917549:EGZ917556 EQT917549:EQV917556 FAP917549:FAR917556 FKL917549:FKN917556 FUH917549:FUJ917556 GED917549:GEF917556 GNZ917549:GOB917556 GXV917549:GXX917556 HHR917549:HHT917556 HRN917549:HRP917556 IBJ917549:IBL917556 ILF917549:ILH917556 IVB917549:IVD917556 JEX917549:JEZ917556 JOT917549:JOV917556 JYP917549:JYR917556 KIL917549:KIN917556 KSH917549:KSJ917556 LCD917549:LCF917556 LLZ917549:LMB917556 LVV917549:LVX917556 MFR917549:MFT917556 MPN917549:MPP917556 MZJ917549:MZL917556 NJF917549:NJH917556 NTB917549:NTD917556 OCX917549:OCZ917556 OMT917549:OMV917556 OWP917549:OWR917556 PGL917549:PGN917556 PQH917549:PQJ917556 QAD917549:QAF917556 QJZ917549:QKB917556 QTV917549:QTX917556 RDR917549:RDT917556 RNN917549:RNP917556 RXJ917549:RXL917556 SHF917549:SHH917556 SRB917549:SRD917556 TAX917549:TAZ917556 TKT917549:TKV917556 TUP917549:TUR917556 UEL917549:UEN917556 UOH917549:UOJ917556 UYD917549:UYF917556 VHZ917549:VIB917556 VRV917549:VRX917556 WBR917549:WBT917556 WLN917549:WLP917556 WVJ917549:WVL917556 B983085:D983092 IX983085:IZ983092 ST983085:SV983092 ACP983085:ACR983092 AML983085:AMN983092 AWH983085:AWJ983092 BGD983085:BGF983092 BPZ983085:BQB983092 BZV983085:BZX983092 CJR983085:CJT983092 CTN983085:CTP983092 DDJ983085:DDL983092 DNF983085:DNH983092 DXB983085:DXD983092 EGX983085:EGZ983092 EQT983085:EQV983092 FAP983085:FAR983092 FKL983085:FKN983092 FUH983085:FUJ983092 GED983085:GEF983092 GNZ983085:GOB983092 GXV983085:GXX983092 HHR983085:HHT983092 HRN983085:HRP983092 IBJ983085:IBL983092 ILF983085:ILH983092 IVB983085:IVD983092 JEX983085:JEZ983092 JOT983085:JOV983092 JYP983085:JYR983092 KIL983085:KIN983092 KSH983085:KSJ983092 LCD983085:LCF983092 LLZ983085:LMB983092 LVV983085:LVX983092 MFR983085:MFT983092 MPN983085:MPP983092 MZJ983085:MZL983092 NJF983085:NJH983092 NTB983085:NTD983092 OCX983085:OCZ983092 OMT983085:OMV983092 OWP983085:OWR983092 PGL983085:PGN983092 PQH983085:PQJ983092 QAD983085:QAF983092 QJZ983085:QKB983092 QTV983085:QTX983092 RDR983085:RDT983092 RNN983085:RNP983092 RXJ983085:RXL983092 SHF983085:SHH983092 SRB983085:SRD983092 TAX983085:TAZ983092 TKT983085:TKV983092 TUP983085:TUR983092 UEL983085:UEN983092 UOH983085:UOJ983092 UYD983085:UYF983092 VHZ983085:VIB983092 VRV983085:VRX983092 WBR983085:WBT983092 WLN983085:WLP983092 WVJ983085:WVL983092 B8:D25 IX8:IZ25 ST8:SV25 ACP8:ACR25 AML8:AMN25 AWH8:AWJ25 BGD8:BGF25 BPZ8:BQB25 BZV8:BZX25 CJR8:CJT25 CTN8:CTP25 DDJ8:DDL25 DNF8:DNH25 DXB8:DXD25 EGX8:EGZ25 EQT8:EQV25 FAP8:FAR25 FKL8:FKN25 FUH8:FUJ25 GED8:GEF25 GNZ8:GOB25 GXV8:GXX25 HHR8:HHT25 HRN8:HRP25 IBJ8:IBL25 ILF8:ILH25 IVB8:IVD25 JEX8:JEZ25 JOT8:JOV25 JYP8:JYR25 KIL8:KIN25 KSH8:KSJ25 LCD8:LCF25 LLZ8:LMB25 LVV8:LVX25 MFR8:MFT25 MPN8:MPP25 MZJ8:MZL25 NJF8:NJH25 NTB8:NTD25 OCX8:OCZ25 OMT8:OMV25 OWP8:OWR25 PGL8:PGN25 PQH8:PQJ25 QAD8:QAF25 QJZ8:QKB25 QTV8:QTX25 RDR8:RDT25 RNN8:RNP25 RXJ8:RXL25 SHF8:SHH25 SRB8:SRD25 TAX8:TAZ25 TKT8:TKV25 TUP8:TUR25 UEL8:UEN25 UOH8:UOJ25 UYD8:UYF25 VHZ8:VIB25 VRV8:VRX25 WBR8:WBT25 WLN8:WLP25 WVJ8:WVL25 B65552:D65569 IX65552:IZ65569 ST65552:SV65569 ACP65552:ACR65569 AML65552:AMN65569 AWH65552:AWJ65569 BGD65552:BGF65569 BPZ65552:BQB65569 BZV65552:BZX65569 CJR65552:CJT65569 CTN65552:CTP65569 DDJ65552:DDL65569 DNF65552:DNH65569 DXB65552:DXD65569 EGX65552:EGZ65569 EQT65552:EQV65569 FAP65552:FAR65569 FKL65552:FKN65569 FUH65552:FUJ65569 GED65552:GEF65569 GNZ65552:GOB65569 GXV65552:GXX65569 HHR65552:HHT65569 HRN65552:HRP65569 IBJ65552:IBL65569 ILF65552:ILH65569 IVB65552:IVD65569 JEX65552:JEZ65569 JOT65552:JOV65569 JYP65552:JYR65569 KIL65552:KIN65569 KSH65552:KSJ65569 LCD65552:LCF65569 LLZ65552:LMB65569 LVV65552:LVX65569 MFR65552:MFT65569 MPN65552:MPP65569 MZJ65552:MZL65569 NJF65552:NJH65569 NTB65552:NTD65569 OCX65552:OCZ65569 OMT65552:OMV65569 OWP65552:OWR65569 PGL65552:PGN65569 PQH65552:PQJ65569 QAD65552:QAF65569 QJZ65552:QKB65569 QTV65552:QTX65569 RDR65552:RDT65569 RNN65552:RNP65569 RXJ65552:RXL65569 SHF65552:SHH65569 SRB65552:SRD65569 TAX65552:TAZ65569 TKT65552:TKV65569 TUP65552:TUR65569 UEL65552:UEN65569 UOH65552:UOJ65569 UYD65552:UYF65569 VHZ65552:VIB65569 VRV65552:VRX65569 WBR65552:WBT65569 WLN65552:WLP65569 WVJ65552:WVL65569 B131088:D131105 IX131088:IZ131105 ST131088:SV131105 ACP131088:ACR131105 AML131088:AMN131105 AWH131088:AWJ131105 BGD131088:BGF131105 BPZ131088:BQB131105 BZV131088:BZX131105 CJR131088:CJT131105 CTN131088:CTP131105 DDJ131088:DDL131105 DNF131088:DNH131105 DXB131088:DXD131105 EGX131088:EGZ131105 EQT131088:EQV131105 FAP131088:FAR131105 FKL131088:FKN131105 FUH131088:FUJ131105 GED131088:GEF131105 GNZ131088:GOB131105 GXV131088:GXX131105 HHR131088:HHT131105 HRN131088:HRP131105 IBJ131088:IBL131105 ILF131088:ILH131105 IVB131088:IVD131105 JEX131088:JEZ131105 JOT131088:JOV131105 JYP131088:JYR131105 KIL131088:KIN131105 KSH131088:KSJ131105 LCD131088:LCF131105 LLZ131088:LMB131105 LVV131088:LVX131105 MFR131088:MFT131105 MPN131088:MPP131105 MZJ131088:MZL131105 NJF131088:NJH131105 NTB131088:NTD131105 OCX131088:OCZ131105 OMT131088:OMV131105 OWP131088:OWR131105 PGL131088:PGN131105 PQH131088:PQJ131105 QAD131088:QAF131105 QJZ131088:QKB131105 QTV131088:QTX131105 RDR131088:RDT131105 RNN131088:RNP131105 RXJ131088:RXL131105 SHF131088:SHH131105 SRB131088:SRD131105 TAX131088:TAZ131105 TKT131088:TKV131105 TUP131088:TUR131105 UEL131088:UEN131105 UOH131088:UOJ131105 UYD131088:UYF131105 VHZ131088:VIB131105 VRV131088:VRX131105 WBR131088:WBT131105 WLN131088:WLP131105 WVJ131088:WVL131105 B196624:D196641 IX196624:IZ196641 ST196624:SV196641 ACP196624:ACR196641 AML196624:AMN196641 AWH196624:AWJ196641 BGD196624:BGF196641 BPZ196624:BQB196641 BZV196624:BZX196641 CJR196624:CJT196641 CTN196624:CTP196641 DDJ196624:DDL196641 DNF196624:DNH196641 DXB196624:DXD196641 EGX196624:EGZ196641 EQT196624:EQV196641 FAP196624:FAR196641 FKL196624:FKN196641 FUH196624:FUJ196641 GED196624:GEF196641 GNZ196624:GOB196641 GXV196624:GXX196641 HHR196624:HHT196641 HRN196624:HRP196641 IBJ196624:IBL196641 ILF196624:ILH196641 IVB196624:IVD196641 JEX196624:JEZ196641 JOT196624:JOV196641 JYP196624:JYR196641 KIL196624:KIN196641 KSH196624:KSJ196641 LCD196624:LCF196641 LLZ196624:LMB196641 LVV196624:LVX196641 MFR196624:MFT196641 MPN196624:MPP196641 MZJ196624:MZL196641 NJF196624:NJH196641 NTB196624:NTD196641 OCX196624:OCZ196641 OMT196624:OMV196641 OWP196624:OWR196641 PGL196624:PGN196641 PQH196624:PQJ196641 QAD196624:QAF196641 QJZ196624:QKB196641 QTV196624:QTX196641 RDR196624:RDT196641 RNN196624:RNP196641 RXJ196624:RXL196641 SHF196624:SHH196641 SRB196624:SRD196641 TAX196624:TAZ196641 TKT196624:TKV196641 TUP196624:TUR196641 UEL196624:UEN196641 UOH196624:UOJ196641 UYD196624:UYF196641 VHZ196624:VIB196641 VRV196624:VRX196641 WBR196624:WBT196641 WLN196624:WLP196641 WVJ196624:WVL196641 B262160:D262177 IX262160:IZ262177 ST262160:SV262177 ACP262160:ACR262177 AML262160:AMN262177 AWH262160:AWJ262177 BGD262160:BGF262177 BPZ262160:BQB262177 BZV262160:BZX262177 CJR262160:CJT262177 CTN262160:CTP262177 DDJ262160:DDL262177 DNF262160:DNH262177 DXB262160:DXD262177 EGX262160:EGZ262177 EQT262160:EQV262177 FAP262160:FAR262177 FKL262160:FKN262177 FUH262160:FUJ262177 GED262160:GEF262177 GNZ262160:GOB262177 GXV262160:GXX262177 HHR262160:HHT262177 HRN262160:HRP262177 IBJ262160:IBL262177 ILF262160:ILH262177 IVB262160:IVD262177 JEX262160:JEZ262177 JOT262160:JOV262177 JYP262160:JYR262177 KIL262160:KIN262177 KSH262160:KSJ262177 LCD262160:LCF262177 LLZ262160:LMB262177 LVV262160:LVX262177 MFR262160:MFT262177 MPN262160:MPP262177 MZJ262160:MZL262177 NJF262160:NJH262177 NTB262160:NTD262177 OCX262160:OCZ262177 OMT262160:OMV262177 OWP262160:OWR262177 PGL262160:PGN262177 PQH262160:PQJ262177 QAD262160:QAF262177 QJZ262160:QKB262177 QTV262160:QTX262177 RDR262160:RDT262177 RNN262160:RNP262177 RXJ262160:RXL262177 SHF262160:SHH262177 SRB262160:SRD262177 TAX262160:TAZ262177 TKT262160:TKV262177 TUP262160:TUR262177 UEL262160:UEN262177 UOH262160:UOJ262177 UYD262160:UYF262177 VHZ262160:VIB262177 VRV262160:VRX262177 WBR262160:WBT262177 WLN262160:WLP262177 WVJ262160:WVL262177 B327696:D327713 IX327696:IZ327713 ST327696:SV327713 ACP327696:ACR327713 AML327696:AMN327713 AWH327696:AWJ327713 BGD327696:BGF327713 BPZ327696:BQB327713 BZV327696:BZX327713 CJR327696:CJT327713 CTN327696:CTP327713 DDJ327696:DDL327713 DNF327696:DNH327713 DXB327696:DXD327713 EGX327696:EGZ327713 EQT327696:EQV327713 FAP327696:FAR327713 FKL327696:FKN327713 FUH327696:FUJ327713 GED327696:GEF327713 GNZ327696:GOB327713 GXV327696:GXX327713 HHR327696:HHT327713 HRN327696:HRP327713 IBJ327696:IBL327713 ILF327696:ILH327713 IVB327696:IVD327713 JEX327696:JEZ327713 JOT327696:JOV327713 JYP327696:JYR327713 KIL327696:KIN327713 KSH327696:KSJ327713 LCD327696:LCF327713 LLZ327696:LMB327713 LVV327696:LVX327713 MFR327696:MFT327713 MPN327696:MPP327713 MZJ327696:MZL327713 NJF327696:NJH327713 NTB327696:NTD327713 OCX327696:OCZ327713 OMT327696:OMV327713 OWP327696:OWR327713 PGL327696:PGN327713 PQH327696:PQJ327713 QAD327696:QAF327713 QJZ327696:QKB327713 QTV327696:QTX327713 RDR327696:RDT327713 RNN327696:RNP327713 RXJ327696:RXL327713 SHF327696:SHH327713 SRB327696:SRD327713 TAX327696:TAZ327713 TKT327696:TKV327713 TUP327696:TUR327713 UEL327696:UEN327713 UOH327696:UOJ327713 UYD327696:UYF327713 VHZ327696:VIB327713 VRV327696:VRX327713 WBR327696:WBT327713 WLN327696:WLP327713 WVJ327696:WVL327713 B393232:D393249 IX393232:IZ393249 ST393232:SV393249 ACP393232:ACR393249 AML393232:AMN393249 AWH393232:AWJ393249 BGD393232:BGF393249 BPZ393232:BQB393249 BZV393232:BZX393249 CJR393232:CJT393249 CTN393232:CTP393249 DDJ393232:DDL393249 DNF393232:DNH393249 DXB393232:DXD393249 EGX393232:EGZ393249 EQT393232:EQV393249 FAP393232:FAR393249 FKL393232:FKN393249 FUH393232:FUJ393249 GED393232:GEF393249 GNZ393232:GOB393249 GXV393232:GXX393249 HHR393232:HHT393249 HRN393232:HRP393249 IBJ393232:IBL393249 ILF393232:ILH393249 IVB393232:IVD393249 JEX393232:JEZ393249 JOT393232:JOV393249 JYP393232:JYR393249 KIL393232:KIN393249 KSH393232:KSJ393249 LCD393232:LCF393249 LLZ393232:LMB393249 LVV393232:LVX393249 MFR393232:MFT393249 MPN393232:MPP393249 MZJ393232:MZL393249 NJF393232:NJH393249 NTB393232:NTD393249 OCX393232:OCZ393249 OMT393232:OMV393249 OWP393232:OWR393249 PGL393232:PGN393249 PQH393232:PQJ393249 QAD393232:QAF393249 QJZ393232:QKB393249 QTV393232:QTX393249 RDR393232:RDT393249 RNN393232:RNP393249 RXJ393232:RXL393249 SHF393232:SHH393249 SRB393232:SRD393249 TAX393232:TAZ393249 TKT393232:TKV393249 TUP393232:TUR393249 UEL393232:UEN393249 UOH393232:UOJ393249 UYD393232:UYF393249 VHZ393232:VIB393249 VRV393232:VRX393249 WBR393232:WBT393249 WLN393232:WLP393249 WVJ393232:WVL393249 B458768:D458785 IX458768:IZ458785 ST458768:SV458785 ACP458768:ACR458785 AML458768:AMN458785 AWH458768:AWJ458785 BGD458768:BGF458785 BPZ458768:BQB458785 BZV458768:BZX458785 CJR458768:CJT458785 CTN458768:CTP458785 DDJ458768:DDL458785 DNF458768:DNH458785 DXB458768:DXD458785 EGX458768:EGZ458785 EQT458768:EQV458785 FAP458768:FAR458785 FKL458768:FKN458785 FUH458768:FUJ458785 GED458768:GEF458785 GNZ458768:GOB458785 GXV458768:GXX458785 HHR458768:HHT458785 HRN458768:HRP458785 IBJ458768:IBL458785 ILF458768:ILH458785 IVB458768:IVD458785 JEX458768:JEZ458785 JOT458768:JOV458785 JYP458768:JYR458785 KIL458768:KIN458785 KSH458768:KSJ458785 LCD458768:LCF458785 LLZ458768:LMB458785 LVV458768:LVX458785 MFR458768:MFT458785 MPN458768:MPP458785 MZJ458768:MZL458785 NJF458768:NJH458785 NTB458768:NTD458785 OCX458768:OCZ458785 OMT458768:OMV458785 OWP458768:OWR458785 PGL458768:PGN458785 PQH458768:PQJ458785 QAD458768:QAF458785 QJZ458768:QKB458785 QTV458768:QTX458785 RDR458768:RDT458785 RNN458768:RNP458785 RXJ458768:RXL458785 SHF458768:SHH458785 SRB458768:SRD458785 TAX458768:TAZ458785 TKT458768:TKV458785 TUP458768:TUR458785 UEL458768:UEN458785 UOH458768:UOJ458785 UYD458768:UYF458785 VHZ458768:VIB458785 VRV458768:VRX458785 WBR458768:WBT458785 WLN458768:WLP458785 WVJ458768:WVL458785 B524304:D524321 IX524304:IZ524321 ST524304:SV524321 ACP524304:ACR524321 AML524304:AMN524321 AWH524304:AWJ524321 BGD524304:BGF524321 BPZ524304:BQB524321 BZV524304:BZX524321 CJR524304:CJT524321 CTN524304:CTP524321 DDJ524304:DDL524321 DNF524304:DNH524321 DXB524304:DXD524321 EGX524304:EGZ524321 EQT524304:EQV524321 FAP524304:FAR524321 FKL524304:FKN524321 FUH524304:FUJ524321 GED524304:GEF524321 GNZ524304:GOB524321 GXV524304:GXX524321 HHR524304:HHT524321 HRN524304:HRP524321 IBJ524304:IBL524321 ILF524304:ILH524321 IVB524304:IVD524321 JEX524304:JEZ524321 JOT524304:JOV524321 JYP524304:JYR524321 KIL524304:KIN524321 KSH524304:KSJ524321 LCD524304:LCF524321 LLZ524304:LMB524321 LVV524304:LVX524321 MFR524304:MFT524321 MPN524304:MPP524321 MZJ524304:MZL524321 NJF524304:NJH524321 NTB524304:NTD524321 OCX524304:OCZ524321 OMT524304:OMV524321 OWP524304:OWR524321 PGL524304:PGN524321 PQH524304:PQJ524321 QAD524304:QAF524321 QJZ524304:QKB524321 QTV524304:QTX524321 RDR524304:RDT524321 RNN524304:RNP524321 RXJ524304:RXL524321 SHF524304:SHH524321 SRB524304:SRD524321 TAX524304:TAZ524321 TKT524304:TKV524321 TUP524304:TUR524321 UEL524304:UEN524321 UOH524304:UOJ524321 UYD524304:UYF524321 VHZ524304:VIB524321 VRV524304:VRX524321 WBR524304:WBT524321 WLN524304:WLP524321 WVJ524304:WVL524321 B589840:D589857 IX589840:IZ589857 ST589840:SV589857 ACP589840:ACR589857 AML589840:AMN589857 AWH589840:AWJ589857 BGD589840:BGF589857 BPZ589840:BQB589857 BZV589840:BZX589857 CJR589840:CJT589857 CTN589840:CTP589857 DDJ589840:DDL589857 DNF589840:DNH589857 DXB589840:DXD589857 EGX589840:EGZ589857 EQT589840:EQV589857 FAP589840:FAR589857 FKL589840:FKN589857 FUH589840:FUJ589857 GED589840:GEF589857 GNZ589840:GOB589857 GXV589840:GXX589857 HHR589840:HHT589857 HRN589840:HRP589857 IBJ589840:IBL589857 ILF589840:ILH589857 IVB589840:IVD589857 JEX589840:JEZ589857 JOT589840:JOV589857 JYP589840:JYR589857 KIL589840:KIN589857 KSH589840:KSJ589857 LCD589840:LCF589857 LLZ589840:LMB589857 LVV589840:LVX589857 MFR589840:MFT589857 MPN589840:MPP589857 MZJ589840:MZL589857 NJF589840:NJH589857 NTB589840:NTD589857 OCX589840:OCZ589857 OMT589840:OMV589857 OWP589840:OWR589857 PGL589840:PGN589857 PQH589840:PQJ589857 QAD589840:QAF589857 QJZ589840:QKB589857 QTV589840:QTX589857 RDR589840:RDT589857 RNN589840:RNP589857 RXJ589840:RXL589857 SHF589840:SHH589857 SRB589840:SRD589857 TAX589840:TAZ589857 TKT589840:TKV589857 TUP589840:TUR589857 UEL589840:UEN589857 UOH589840:UOJ589857 UYD589840:UYF589857 VHZ589840:VIB589857 VRV589840:VRX589857 WBR589840:WBT589857 WLN589840:WLP589857 WVJ589840:WVL589857 B655376:D655393 IX655376:IZ655393 ST655376:SV655393 ACP655376:ACR655393 AML655376:AMN655393 AWH655376:AWJ655393 BGD655376:BGF655393 BPZ655376:BQB655393 BZV655376:BZX655393 CJR655376:CJT655393 CTN655376:CTP655393 DDJ655376:DDL655393 DNF655376:DNH655393 DXB655376:DXD655393 EGX655376:EGZ655393 EQT655376:EQV655393 FAP655376:FAR655393 FKL655376:FKN655393 FUH655376:FUJ655393 GED655376:GEF655393 GNZ655376:GOB655393 GXV655376:GXX655393 HHR655376:HHT655393 HRN655376:HRP655393 IBJ655376:IBL655393 ILF655376:ILH655393 IVB655376:IVD655393 JEX655376:JEZ655393 JOT655376:JOV655393 JYP655376:JYR655393 KIL655376:KIN655393 KSH655376:KSJ655393 LCD655376:LCF655393 LLZ655376:LMB655393 LVV655376:LVX655393 MFR655376:MFT655393 MPN655376:MPP655393 MZJ655376:MZL655393 NJF655376:NJH655393 NTB655376:NTD655393 OCX655376:OCZ655393 OMT655376:OMV655393 OWP655376:OWR655393 PGL655376:PGN655393 PQH655376:PQJ655393 QAD655376:QAF655393 QJZ655376:QKB655393 QTV655376:QTX655393 RDR655376:RDT655393 RNN655376:RNP655393 RXJ655376:RXL655393 SHF655376:SHH655393 SRB655376:SRD655393 TAX655376:TAZ655393 TKT655376:TKV655393 TUP655376:TUR655393 UEL655376:UEN655393 UOH655376:UOJ655393 UYD655376:UYF655393 VHZ655376:VIB655393 VRV655376:VRX655393 WBR655376:WBT655393 WLN655376:WLP655393 WVJ655376:WVL655393 B720912:D720929 IX720912:IZ720929 ST720912:SV720929 ACP720912:ACR720929 AML720912:AMN720929 AWH720912:AWJ720929 BGD720912:BGF720929 BPZ720912:BQB720929 BZV720912:BZX720929 CJR720912:CJT720929 CTN720912:CTP720929 DDJ720912:DDL720929 DNF720912:DNH720929 DXB720912:DXD720929 EGX720912:EGZ720929 EQT720912:EQV720929 FAP720912:FAR720929 FKL720912:FKN720929 FUH720912:FUJ720929 GED720912:GEF720929 GNZ720912:GOB720929 GXV720912:GXX720929 HHR720912:HHT720929 HRN720912:HRP720929 IBJ720912:IBL720929 ILF720912:ILH720929 IVB720912:IVD720929 JEX720912:JEZ720929 JOT720912:JOV720929 JYP720912:JYR720929 KIL720912:KIN720929 KSH720912:KSJ720929 LCD720912:LCF720929 LLZ720912:LMB720929 LVV720912:LVX720929 MFR720912:MFT720929 MPN720912:MPP720929 MZJ720912:MZL720929 NJF720912:NJH720929 NTB720912:NTD720929 OCX720912:OCZ720929 OMT720912:OMV720929 OWP720912:OWR720929 PGL720912:PGN720929 PQH720912:PQJ720929 QAD720912:QAF720929 QJZ720912:QKB720929 QTV720912:QTX720929 RDR720912:RDT720929 RNN720912:RNP720929 RXJ720912:RXL720929 SHF720912:SHH720929 SRB720912:SRD720929 TAX720912:TAZ720929 TKT720912:TKV720929 TUP720912:TUR720929 UEL720912:UEN720929 UOH720912:UOJ720929 UYD720912:UYF720929 VHZ720912:VIB720929 VRV720912:VRX720929 WBR720912:WBT720929 WLN720912:WLP720929 WVJ720912:WVL720929 B786448:D786465 IX786448:IZ786465 ST786448:SV786465 ACP786448:ACR786465 AML786448:AMN786465 AWH786448:AWJ786465 BGD786448:BGF786465 BPZ786448:BQB786465 BZV786448:BZX786465 CJR786448:CJT786465 CTN786448:CTP786465 DDJ786448:DDL786465 DNF786448:DNH786465 DXB786448:DXD786465 EGX786448:EGZ786465 EQT786448:EQV786465 FAP786448:FAR786465 FKL786448:FKN786465 FUH786448:FUJ786465 GED786448:GEF786465 GNZ786448:GOB786465 GXV786448:GXX786465 HHR786448:HHT786465 HRN786448:HRP786465 IBJ786448:IBL786465 ILF786448:ILH786465 IVB786448:IVD786465 JEX786448:JEZ786465 JOT786448:JOV786465 JYP786448:JYR786465 KIL786448:KIN786465 KSH786448:KSJ786465 LCD786448:LCF786465 LLZ786448:LMB786465 LVV786448:LVX786465 MFR786448:MFT786465 MPN786448:MPP786465 MZJ786448:MZL786465 NJF786448:NJH786465 NTB786448:NTD786465 OCX786448:OCZ786465 OMT786448:OMV786465 OWP786448:OWR786465 PGL786448:PGN786465 PQH786448:PQJ786465 QAD786448:QAF786465 QJZ786448:QKB786465 QTV786448:QTX786465 RDR786448:RDT786465 RNN786448:RNP786465 RXJ786448:RXL786465 SHF786448:SHH786465 SRB786448:SRD786465 TAX786448:TAZ786465 TKT786448:TKV786465 TUP786448:TUR786465 UEL786448:UEN786465 UOH786448:UOJ786465 UYD786448:UYF786465 VHZ786448:VIB786465 VRV786448:VRX786465 WBR786448:WBT786465 WLN786448:WLP786465 WVJ786448:WVL786465 B851984:D852001 IX851984:IZ852001 ST851984:SV852001 ACP851984:ACR852001 AML851984:AMN852001 AWH851984:AWJ852001 BGD851984:BGF852001 BPZ851984:BQB852001 BZV851984:BZX852001 CJR851984:CJT852001 CTN851984:CTP852001 DDJ851984:DDL852001 DNF851984:DNH852001 DXB851984:DXD852001 EGX851984:EGZ852001 EQT851984:EQV852001 FAP851984:FAR852001 FKL851984:FKN852001 FUH851984:FUJ852001 GED851984:GEF852001 GNZ851984:GOB852001 GXV851984:GXX852001 HHR851984:HHT852001 HRN851984:HRP852001 IBJ851984:IBL852001 ILF851984:ILH852001 IVB851984:IVD852001 JEX851984:JEZ852001 JOT851984:JOV852001 JYP851984:JYR852001 KIL851984:KIN852001 KSH851984:KSJ852001 LCD851984:LCF852001 LLZ851984:LMB852001 LVV851984:LVX852001 MFR851984:MFT852001 MPN851984:MPP852001 MZJ851984:MZL852001 NJF851984:NJH852001 NTB851984:NTD852001 OCX851984:OCZ852001 OMT851984:OMV852001 OWP851984:OWR852001 PGL851984:PGN852001 PQH851984:PQJ852001 QAD851984:QAF852001 QJZ851984:QKB852001 QTV851984:QTX852001 RDR851984:RDT852001 RNN851984:RNP852001 RXJ851984:RXL852001 SHF851984:SHH852001 SRB851984:SRD852001 TAX851984:TAZ852001 TKT851984:TKV852001 TUP851984:TUR852001 UEL851984:UEN852001 UOH851984:UOJ852001 UYD851984:UYF852001 VHZ851984:VIB852001 VRV851984:VRX852001 WBR851984:WBT852001 WLN851984:WLP852001 WVJ851984:WVL852001 B917520:D917537 IX917520:IZ917537 ST917520:SV917537 ACP917520:ACR917537 AML917520:AMN917537 AWH917520:AWJ917537 BGD917520:BGF917537 BPZ917520:BQB917537 BZV917520:BZX917537 CJR917520:CJT917537 CTN917520:CTP917537 DDJ917520:DDL917537 DNF917520:DNH917537 DXB917520:DXD917537 EGX917520:EGZ917537 EQT917520:EQV917537 FAP917520:FAR917537 FKL917520:FKN917537 FUH917520:FUJ917537 GED917520:GEF917537 GNZ917520:GOB917537 GXV917520:GXX917537 HHR917520:HHT917537 HRN917520:HRP917537 IBJ917520:IBL917537 ILF917520:ILH917537 IVB917520:IVD917537 JEX917520:JEZ917537 JOT917520:JOV917537 JYP917520:JYR917537 KIL917520:KIN917537 KSH917520:KSJ917537 LCD917520:LCF917537 LLZ917520:LMB917537 LVV917520:LVX917537 MFR917520:MFT917537 MPN917520:MPP917537 MZJ917520:MZL917537 NJF917520:NJH917537 NTB917520:NTD917537 OCX917520:OCZ917537 OMT917520:OMV917537 OWP917520:OWR917537 PGL917520:PGN917537 PQH917520:PQJ917537 QAD917520:QAF917537 QJZ917520:QKB917537 QTV917520:QTX917537 RDR917520:RDT917537 RNN917520:RNP917537 RXJ917520:RXL917537 SHF917520:SHH917537 SRB917520:SRD917537 TAX917520:TAZ917537 TKT917520:TKV917537 TUP917520:TUR917537 UEL917520:UEN917537 UOH917520:UOJ917537 UYD917520:UYF917537 VHZ917520:VIB917537 VRV917520:VRX917537 WBR917520:WBT917537 WLN917520:WLP917537 WVJ917520:WVL917537 B983056:D983073 IX983056:IZ983073 ST983056:SV983073 ACP983056:ACR983073 AML983056:AMN983073 AWH983056:AWJ983073 BGD983056:BGF983073 BPZ983056:BQB983073 BZV983056:BZX983073 CJR983056:CJT983073 CTN983056:CTP983073 DDJ983056:DDL983073 DNF983056:DNH983073 DXB983056:DXD983073 EGX983056:EGZ983073 EQT983056:EQV983073 FAP983056:FAR983073 FKL983056:FKN983073 FUH983056:FUJ983073 GED983056:GEF983073 GNZ983056:GOB983073 GXV983056:GXX983073 HHR983056:HHT983073 HRN983056:HRP983073 IBJ983056:IBL983073 ILF983056:ILH983073 IVB983056:IVD983073 JEX983056:JEZ983073 JOT983056:JOV983073 JYP983056:JYR983073 KIL983056:KIN983073 KSH983056:KSJ983073 LCD983056:LCF983073 LLZ983056:LMB983073 LVV983056:LVX983073 MFR983056:MFT983073 MPN983056:MPP983073 MZJ983056:MZL983073 NJF983056:NJH983073 NTB983056:NTD983073 OCX983056:OCZ983073 OMT983056:OMV983073 OWP983056:OWR983073 PGL983056:PGN983073 PQH983056:PQJ983073 QAD983056:QAF983073 QJZ983056:QKB983073 QTV983056:QTX983073 RDR983056:RDT983073 RNN983056:RNP983073 RXJ983056:RXL983073 SHF983056:SHH983073 SRB983056:SRD983073 TAX983056:TAZ983073 TKT983056:TKV983073 TUP983056:TUR983073 UEL983056:UEN983073 UOH983056:UOJ983073 UYD983056:UYF983073 VHZ983056:VIB983073 VRV983056:VRX983073 WBR983056:WBT983073 WLN983056:WLP983073 WVJ983056:WVL983073 B48:D59 IX48:IZ59 ST48:SV59 ACP48:ACR59 AML48:AMN59 AWH48:AWJ59 BGD48:BGF59 BPZ48:BQB59 BZV48:BZX59 CJR48:CJT59 CTN48:CTP59 DDJ48:DDL59 DNF48:DNH59 DXB48:DXD59 EGX48:EGZ59 EQT48:EQV59 FAP48:FAR59 FKL48:FKN59 FUH48:FUJ59 GED48:GEF59 GNZ48:GOB59 GXV48:GXX59 HHR48:HHT59 HRN48:HRP59 IBJ48:IBL59 ILF48:ILH59 IVB48:IVD59 JEX48:JEZ59 JOT48:JOV59 JYP48:JYR59 KIL48:KIN59 KSH48:KSJ59 LCD48:LCF59 LLZ48:LMB59 LVV48:LVX59 MFR48:MFT59 MPN48:MPP59 MZJ48:MZL59 NJF48:NJH59 NTB48:NTD59 OCX48:OCZ59 OMT48:OMV59 OWP48:OWR59 PGL48:PGN59 PQH48:PQJ59 QAD48:QAF59 QJZ48:QKB59 QTV48:QTX59 RDR48:RDT59 RNN48:RNP59 RXJ48:RXL59 SHF48:SHH59 SRB48:SRD59 TAX48:TAZ59 TKT48:TKV59 TUP48:TUR59 UEL48:UEN59 UOH48:UOJ59 UYD48:UYF59 VHZ48:VIB59 VRV48:VRX59 WBR48:WBT59 WLN48:WLP59 WVJ48:WVL59 B65592:D65603 IX65592:IZ65603 ST65592:SV65603 ACP65592:ACR65603 AML65592:AMN65603 AWH65592:AWJ65603 BGD65592:BGF65603 BPZ65592:BQB65603 BZV65592:BZX65603 CJR65592:CJT65603 CTN65592:CTP65603 DDJ65592:DDL65603 DNF65592:DNH65603 DXB65592:DXD65603 EGX65592:EGZ65603 EQT65592:EQV65603 FAP65592:FAR65603 FKL65592:FKN65603 FUH65592:FUJ65603 GED65592:GEF65603 GNZ65592:GOB65603 GXV65592:GXX65603 HHR65592:HHT65603 HRN65592:HRP65603 IBJ65592:IBL65603 ILF65592:ILH65603 IVB65592:IVD65603 JEX65592:JEZ65603 JOT65592:JOV65603 JYP65592:JYR65603 KIL65592:KIN65603 KSH65592:KSJ65603 LCD65592:LCF65603 LLZ65592:LMB65603 LVV65592:LVX65603 MFR65592:MFT65603 MPN65592:MPP65603 MZJ65592:MZL65603 NJF65592:NJH65603 NTB65592:NTD65603 OCX65592:OCZ65603 OMT65592:OMV65603 OWP65592:OWR65603 PGL65592:PGN65603 PQH65592:PQJ65603 QAD65592:QAF65603 QJZ65592:QKB65603 QTV65592:QTX65603 RDR65592:RDT65603 RNN65592:RNP65603 RXJ65592:RXL65603 SHF65592:SHH65603 SRB65592:SRD65603 TAX65592:TAZ65603 TKT65592:TKV65603 TUP65592:TUR65603 UEL65592:UEN65603 UOH65592:UOJ65603 UYD65592:UYF65603 VHZ65592:VIB65603 VRV65592:VRX65603 WBR65592:WBT65603 WLN65592:WLP65603 WVJ65592:WVL65603 B131128:D131139 IX131128:IZ131139 ST131128:SV131139 ACP131128:ACR131139 AML131128:AMN131139 AWH131128:AWJ131139 BGD131128:BGF131139 BPZ131128:BQB131139 BZV131128:BZX131139 CJR131128:CJT131139 CTN131128:CTP131139 DDJ131128:DDL131139 DNF131128:DNH131139 DXB131128:DXD131139 EGX131128:EGZ131139 EQT131128:EQV131139 FAP131128:FAR131139 FKL131128:FKN131139 FUH131128:FUJ131139 GED131128:GEF131139 GNZ131128:GOB131139 GXV131128:GXX131139 HHR131128:HHT131139 HRN131128:HRP131139 IBJ131128:IBL131139 ILF131128:ILH131139 IVB131128:IVD131139 JEX131128:JEZ131139 JOT131128:JOV131139 JYP131128:JYR131139 KIL131128:KIN131139 KSH131128:KSJ131139 LCD131128:LCF131139 LLZ131128:LMB131139 LVV131128:LVX131139 MFR131128:MFT131139 MPN131128:MPP131139 MZJ131128:MZL131139 NJF131128:NJH131139 NTB131128:NTD131139 OCX131128:OCZ131139 OMT131128:OMV131139 OWP131128:OWR131139 PGL131128:PGN131139 PQH131128:PQJ131139 QAD131128:QAF131139 QJZ131128:QKB131139 QTV131128:QTX131139 RDR131128:RDT131139 RNN131128:RNP131139 RXJ131128:RXL131139 SHF131128:SHH131139 SRB131128:SRD131139 TAX131128:TAZ131139 TKT131128:TKV131139 TUP131128:TUR131139 UEL131128:UEN131139 UOH131128:UOJ131139 UYD131128:UYF131139 VHZ131128:VIB131139 VRV131128:VRX131139 WBR131128:WBT131139 WLN131128:WLP131139 WVJ131128:WVL131139 B196664:D196675 IX196664:IZ196675 ST196664:SV196675 ACP196664:ACR196675 AML196664:AMN196675 AWH196664:AWJ196675 BGD196664:BGF196675 BPZ196664:BQB196675 BZV196664:BZX196675 CJR196664:CJT196675 CTN196664:CTP196675 DDJ196664:DDL196675 DNF196664:DNH196675 DXB196664:DXD196675 EGX196664:EGZ196675 EQT196664:EQV196675 FAP196664:FAR196675 FKL196664:FKN196675 FUH196664:FUJ196675 GED196664:GEF196675 GNZ196664:GOB196675 GXV196664:GXX196675 HHR196664:HHT196675 HRN196664:HRP196675 IBJ196664:IBL196675 ILF196664:ILH196675 IVB196664:IVD196675 JEX196664:JEZ196675 JOT196664:JOV196675 JYP196664:JYR196675 KIL196664:KIN196675 KSH196664:KSJ196675 LCD196664:LCF196675 LLZ196664:LMB196675 LVV196664:LVX196675 MFR196664:MFT196675 MPN196664:MPP196675 MZJ196664:MZL196675 NJF196664:NJH196675 NTB196664:NTD196675 OCX196664:OCZ196675 OMT196664:OMV196675 OWP196664:OWR196675 PGL196664:PGN196675 PQH196664:PQJ196675 QAD196664:QAF196675 QJZ196664:QKB196675 QTV196664:QTX196675 RDR196664:RDT196675 RNN196664:RNP196675 RXJ196664:RXL196675 SHF196664:SHH196675 SRB196664:SRD196675 TAX196664:TAZ196675 TKT196664:TKV196675 TUP196664:TUR196675 UEL196664:UEN196675 UOH196664:UOJ196675 UYD196664:UYF196675 VHZ196664:VIB196675 VRV196664:VRX196675 WBR196664:WBT196675 WLN196664:WLP196675 WVJ196664:WVL196675 B262200:D262211 IX262200:IZ262211 ST262200:SV262211 ACP262200:ACR262211 AML262200:AMN262211 AWH262200:AWJ262211 BGD262200:BGF262211 BPZ262200:BQB262211 BZV262200:BZX262211 CJR262200:CJT262211 CTN262200:CTP262211 DDJ262200:DDL262211 DNF262200:DNH262211 DXB262200:DXD262211 EGX262200:EGZ262211 EQT262200:EQV262211 FAP262200:FAR262211 FKL262200:FKN262211 FUH262200:FUJ262211 GED262200:GEF262211 GNZ262200:GOB262211 GXV262200:GXX262211 HHR262200:HHT262211 HRN262200:HRP262211 IBJ262200:IBL262211 ILF262200:ILH262211 IVB262200:IVD262211 JEX262200:JEZ262211 JOT262200:JOV262211 JYP262200:JYR262211 KIL262200:KIN262211 KSH262200:KSJ262211 LCD262200:LCF262211 LLZ262200:LMB262211 LVV262200:LVX262211 MFR262200:MFT262211 MPN262200:MPP262211 MZJ262200:MZL262211 NJF262200:NJH262211 NTB262200:NTD262211 OCX262200:OCZ262211 OMT262200:OMV262211 OWP262200:OWR262211 PGL262200:PGN262211 PQH262200:PQJ262211 QAD262200:QAF262211 QJZ262200:QKB262211 QTV262200:QTX262211 RDR262200:RDT262211 RNN262200:RNP262211 RXJ262200:RXL262211 SHF262200:SHH262211 SRB262200:SRD262211 TAX262200:TAZ262211 TKT262200:TKV262211 TUP262200:TUR262211 UEL262200:UEN262211 UOH262200:UOJ262211 UYD262200:UYF262211 VHZ262200:VIB262211 VRV262200:VRX262211 WBR262200:WBT262211 WLN262200:WLP262211 WVJ262200:WVL262211 B327736:D327747 IX327736:IZ327747 ST327736:SV327747 ACP327736:ACR327747 AML327736:AMN327747 AWH327736:AWJ327747 BGD327736:BGF327747 BPZ327736:BQB327747 BZV327736:BZX327747 CJR327736:CJT327747 CTN327736:CTP327747 DDJ327736:DDL327747 DNF327736:DNH327747 DXB327736:DXD327747 EGX327736:EGZ327747 EQT327736:EQV327747 FAP327736:FAR327747 FKL327736:FKN327747 FUH327736:FUJ327747 GED327736:GEF327747 GNZ327736:GOB327747 GXV327736:GXX327747 HHR327736:HHT327747 HRN327736:HRP327747 IBJ327736:IBL327747 ILF327736:ILH327747 IVB327736:IVD327747 JEX327736:JEZ327747 JOT327736:JOV327747 JYP327736:JYR327747 KIL327736:KIN327747 KSH327736:KSJ327747 LCD327736:LCF327747 LLZ327736:LMB327747 LVV327736:LVX327747 MFR327736:MFT327747 MPN327736:MPP327747 MZJ327736:MZL327747 NJF327736:NJH327747 NTB327736:NTD327747 OCX327736:OCZ327747 OMT327736:OMV327747 OWP327736:OWR327747 PGL327736:PGN327747 PQH327736:PQJ327747 QAD327736:QAF327747 QJZ327736:QKB327747 QTV327736:QTX327747 RDR327736:RDT327747 RNN327736:RNP327747 RXJ327736:RXL327747 SHF327736:SHH327747 SRB327736:SRD327747 TAX327736:TAZ327747 TKT327736:TKV327747 TUP327736:TUR327747 UEL327736:UEN327747 UOH327736:UOJ327747 UYD327736:UYF327747 VHZ327736:VIB327747 VRV327736:VRX327747 WBR327736:WBT327747 WLN327736:WLP327747 WVJ327736:WVL327747 B393272:D393283 IX393272:IZ393283 ST393272:SV393283 ACP393272:ACR393283 AML393272:AMN393283 AWH393272:AWJ393283 BGD393272:BGF393283 BPZ393272:BQB393283 BZV393272:BZX393283 CJR393272:CJT393283 CTN393272:CTP393283 DDJ393272:DDL393283 DNF393272:DNH393283 DXB393272:DXD393283 EGX393272:EGZ393283 EQT393272:EQV393283 FAP393272:FAR393283 FKL393272:FKN393283 FUH393272:FUJ393283 GED393272:GEF393283 GNZ393272:GOB393283 GXV393272:GXX393283 HHR393272:HHT393283 HRN393272:HRP393283 IBJ393272:IBL393283 ILF393272:ILH393283 IVB393272:IVD393283 JEX393272:JEZ393283 JOT393272:JOV393283 JYP393272:JYR393283 KIL393272:KIN393283 KSH393272:KSJ393283 LCD393272:LCF393283 LLZ393272:LMB393283 LVV393272:LVX393283 MFR393272:MFT393283 MPN393272:MPP393283 MZJ393272:MZL393283 NJF393272:NJH393283 NTB393272:NTD393283 OCX393272:OCZ393283 OMT393272:OMV393283 OWP393272:OWR393283 PGL393272:PGN393283 PQH393272:PQJ393283 QAD393272:QAF393283 QJZ393272:QKB393283 QTV393272:QTX393283 RDR393272:RDT393283 RNN393272:RNP393283 RXJ393272:RXL393283 SHF393272:SHH393283 SRB393272:SRD393283 TAX393272:TAZ393283 TKT393272:TKV393283 TUP393272:TUR393283 UEL393272:UEN393283 UOH393272:UOJ393283 UYD393272:UYF393283 VHZ393272:VIB393283 VRV393272:VRX393283 WBR393272:WBT393283 WLN393272:WLP393283 WVJ393272:WVL393283 B458808:D458819 IX458808:IZ458819 ST458808:SV458819 ACP458808:ACR458819 AML458808:AMN458819 AWH458808:AWJ458819 BGD458808:BGF458819 BPZ458808:BQB458819 BZV458808:BZX458819 CJR458808:CJT458819 CTN458808:CTP458819 DDJ458808:DDL458819 DNF458808:DNH458819 DXB458808:DXD458819 EGX458808:EGZ458819 EQT458808:EQV458819 FAP458808:FAR458819 FKL458808:FKN458819 FUH458808:FUJ458819 GED458808:GEF458819 GNZ458808:GOB458819 GXV458808:GXX458819 HHR458808:HHT458819 HRN458808:HRP458819 IBJ458808:IBL458819 ILF458808:ILH458819 IVB458808:IVD458819 JEX458808:JEZ458819 JOT458808:JOV458819 JYP458808:JYR458819 KIL458808:KIN458819 KSH458808:KSJ458819 LCD458808:LCF458819 LLZ458808:LMB458819 LVV458808:LVX458819 MFR458808:MFT458819 MPN458808:MPP458819 MZJ458808:MZL458819 NJF458808:NJH458819 NTB458808:NTD458819 OCX458808:OCZ458819 OMT458808:OMV458819 OWP458808:OWR458819 PGL458808:PGN458819 PQH458808:PQJ458819 QAD458808:QAF458819 QJZ458808:QKB458819 QTV458808:QTX458819 RDR458808:RDT458819 RNN458808:RNP458819 RXJ458808:RXL458819 SHF458808:SHH458819 SRB458808:SRD458819 TAX458808:TAZ458819 TKT458808:TKV458819 TUP458808:TUR458819 UEL458808:UEN458819 UOH458808:UOJ458819 UYD458808:UYF458819 VHZ458808:VIB458819 VRV458808:VRX458819 WBR458808:WBT458819 WLN458808:WLP458819 WVJ458808:WVL458819 B524344:D524355 IX524344:IZ524355 ST524344:SV524355 ACP524344:ACR524355 AML524344:AMN524355 AWH524344:AWJ524355 BGD524344:BGF524355 BPZ524344:BQB524355 BZV524344:BZX524355 CJR524344:CJT524355 CTN524344:CTP524355 DDJ524344:DDL524355 DNF524344:DNH524355 DXB524344:DXD524355 EGX524344:EGZ524355 EQT524344:EQV524355 FAP524344:FAR524355 FKL524344:FKN524355 FUH524344:FUJ524355 GED524344:GEF524355 GNZ524344:GOB524355 GXV524344:GXX524355 HHR524344:HHT524355 HRN524344:HRP524355 IBJ524344:IBL524355 ILF524344:ILH524355 IVB524344:IVD524355 JEX524344:JEZ524355 JOT524344:JOV524355 JYP524344:JYR524355 KIL524344:KIN524355 KSH524344:KSJ524355 LCD524344:LCF524355 LLZ524344:LMB524355 LVV524344:LVX524355 MFR524344:MFT524355 MPN524344:MPP524355 MZJ524344:MZL524355 NJF524344:NJH524355 NTB524344:NTD524355 OCX524344:OCZ524355 OMT524344:OMV524355 OWP524344:OWR524355 PGL524344:PGN524355 PQH524344:PQJ524355 QAD524344:QAF524355 QJZ524344:QKB524355 QTV524344:QTX524355 RDR524344:RDT524355 RNN524344:RNP524355 RXJ524344:RXL524355 SHF524344:SHH524355 SRB524344:SRD524355 TAX524344:TAZ524355 TKT524344:TKV524355 TUP524344:TUR524355 UEL524344:UEN524355 UOH524344:UOJ524355 UYD524344:UYF524355 VHZ524344:VIB524355 VRV524344:VRX524355 WBR524344:WBT524355 WLN524344:WLP524355 WVJ524344:WVL524355 B589880:D589891 IX589880:IZ589891 ST589880:SV589891 ACP589880:ACR589891 AML589880:AMN589891 AWH589880:AWJ589891 BGD589880:BGF589891 BPZ589880:BQB589891 BZV589880:BZX589891 CJR589880:CJT589891 CTN589880:CTP589891 DDJ589880:DDL589891 DNF589880:DNH589891 DXB589880:DXD589891 EGX589880:EGZ589891 EQT589880:EQV589891 FAP589880:FAR589891 FKL589880:FKN589891 FUH589880:FUJ589891 GED589880:GEF589891 GNZ589880:GOB589891 GXV589880:GXX589891 HHR589880:HHT589891 HRN589880:HRP589891 IBJ589880:IBL589891 ILF589880:ILH589891 IVB589880:IVD589891 JEX589880:JEZ589891 JOT589880:JOV589891 JYP589880:JYR589891 KIL589880:KIN589891 KSH589880:KSJ589891 LCD589880:LCF589891 LLZ589880:LMB589891 LVV589880:LVX589891 MFR589880:MFT589891 MPN589880:MPP589891 MZJ589880:MZL589891 NJF589880:NJH589891 NTB589880:NTD589891 OCX589880:OCZ589891 OMT589880:OMV589891 OWP589880:OWR589891 PGL589880:PGN589891 PQH589880:PQJ589891 QAD589880:QAF589891 QJZ589880:QKB589891 QTV589880:QTX589891 RDR589880:RDT589891 RNN589880:RNP589891 RXJ589880:RXL589891 SHF589880:SHH589891 SRB589880:SRD589891 TAX589880:TAZ589891 TKT589880:TKV589891 TUP589880:TUR589891 UEL589880:UEN589891 UOH589880:UOJ589891 UYD589880:UYF589891 VHZ589880:VIB589891 VRV589880:VRX589891 WBR589880:WBT589891 WLN589880:WLP589891 WVJ589880:WVL589891 B655416:D655427 IX655416:IZ655427 ST655416:SV655427 ACP655416:ACR655427 AML655416:AMN655427 AWH655416:AWJ655427 BGD655416:BGF655427 BPZ655416:BQB655427 BZV655416:BZX655427 CJR655416:CJT655427 CTN655416:CTP655427 DDJ655416:DDL655427 DNF655416:DNH655427 DXB655416:DXD655427 EGX655416:EGZ655427 EQT655416:EQV655427 FAP655416:FAR655427 FKL655416:FKN655427 FUH655416:FUJ655427 GED655416:GEF655427 GNZ655416:GOB655427 GXV655416:GXX655427 HHR655416:HHT655427 HRN655416:HRP655427 IBJ655416:IBL655427 ILF655416:ILH655427 IVB655416:IVD655427 JEX655416:JEZ655427 JOT655416:JOV655427 JYP655416:JYR655427 KIL655416:KIN655427 KSH655416:KSJ655427 LCD655416:LCF655427 LLZ655416:LMB655427 LVV655416:LVX655427 MFR655416:MFT655427 MPN655416:MPP655427 MZJ655416:MZL655427 NJF655416:NJH655427 NTB655416:NTD655427 OCX655416:OCZ655427 OMT655416:OMV655427 OWP655416:OWR655427 PGL655416:PGN655427 PQH655416:PQJ655427 QAD655416:QAF655427 QJZ655416:QKB655427 QTV655416:QTX655427 RDR655416:RDT655427 RNN655416:RNP655427 RXJ655416:RXL655427 SHF655416:SHH655427 SRB655416:SRD655427 TAX655416:TAZ655427 TKT655416:TKV655427 TUP655416:TUR655427 UEL655416:UEN655427 UOH655416:UOJ655427 UYD655416:UYF655427 VHZ655416:VIB655427 VRV655416:VRX655427 WBR655416:WBT655427 WLN655416:WLP655427 WVJ655416:WVL655427 B720952:D720963 IX720952:IZ720963 ST720952:SV720963 ACP720952:ACR720963 AML720952:AMN720963 AWH720952:AWJ720963 BGD720952:BGF720963 BPZ720952:BQB720963 BZV720952:BZX720963 CJR720952:CJT720963 CTN720952:CTP720963 DDJ720952:DDL720963 DNF720952:DNH720963 DXB720952:DXD720963 EGX720952:EGZ720963 EQT720952:EQV720963 FAP720952:FAR720963 FKL720952:FKN720963 FUH720952:FUJ720963 GED720952:GEF720963 GNZ720952:GOB720963 GXV720952:GXX720963 HHR720952:HHT720963 HRN720952:HRP720963 IBJ720952:IBL720963 ILF720952:ILH720963 IVB720952:IVD720963 JEX720952:JEZ720963 JOT720952:JOV720963 JYP720952:JYR720963 KIL720952:KIN720963 KSH720952:KSJ720963 LCD720952:LCF720963 LLZ720952:LMB720963 LVV720952:LVX720963 MFR720952:MFT720963 MPN720952:MPP720963 MZJ720952:MZL720963 NJF720952:NJH720963 NTB720952:NTD720963 OCX720952:OCZ720963 OMT720952:OMV720963 OWP720952:OWR720963 PGL720952:PGN720963 PQH720952:PQJ720963 QAD720952:QAF720963 QJZ720952:QKB720963 QTV720952:QTX720963 RDR720952:RDT720963 RNN720952:RNP720963 RXJ720952:RXL720963 SHF720952:SHH720963 SRB720952:SRD720963 TAX720952:TAZ720963 TKT720952:TKV720963 TUP720952:TUR720963 UEL720952:UEN720963 UOH720952:UOJ720963 UYD720952:UYF720963 VHZ720952:VIB720963 VRV720952:VRX720963 WBR720952:WBT720963 WLN720952:WLP720963 WVJ720952:WVL720963 B786488:D786499 IX786488:IZ786499 ST786488:SV786499 ACP786488:ACR786499 AML786488:AMN786499 AWH786488:AWJ786499 BGD786488:BGF786499 BPZ786488:BQB786499 BZV786488:BZX786499 CJR786488:CJT786499 CTN786488:CTP786499 DDJ786488:DDL786499 DNF786488:DNH786499 DXB786488:DXD786499 EGX786488:EGZ786499 EQT786488:EQV786499 FAP786488:FAR786499 FKL786488:FKN786499 FUH786488:FUJ786499 GED786488:GEF786499 GNZ786488:GOB786499 GXV786488:GXX786499 HHR786488:HHT786499 HRN786488:HRP786499 IBJ786488:IBL786499 ILF786488:ILH786499 IVB786488:IVD786499 JEX786488:JEZ786499 JOT786488:JOV786499 JYP786488:JYR786499 KIL786488:KIN786499 KSH786488:KSJ786499 LCD786488:LCF786499 LLZ786488:LMB786499 LVV786488:LVX786499 MFR786488:MFT786499 MPN786488:MPP786499 MZJ786488:MZL786499 NJF786488:NJH786499 NTB786488:NTD786499 OCX786488:OCZ786499 OMT786488:OMV786499 OWP786488:OWR786499 PGL786488:PGN786499 PQH786488:PQJ786499 QAD786488:QAF786499 QJZ786488:QKB786499 QTV786488:QTX786499 RDR786488:RDT786499 RNN786488:RNP786499 RXJ786488:RXL786499 SHF786488:SHH786499 SRB786488:SRD786499 TAX786488:TAZ786499 TKT786488:TKV786499 TUP786488:TUR786499 UEL786488:UEN786499 UOH786488:UOJ786499 UYD786488:UYF786499 VHZ786488:VIB786499 VRV786488:VRX786499 WBR786488:WBT786499 WLN786488:WLP786499 WVJ786488:WVL786499 B852024:D852035 IX852024:IZ852035 ST852024:SV852035 ACP852024:ACR852035 AML852024:AMN852035 AWH852024:AWJ852035 BGD852024:BGF852035 BPZ852024:BQB852035 BZV852024:BZX852035 CJR852024:CJT852035 CTN852024:CTP852035 DDJ852024:DDL852035 DNF852024:DNH852035 DXB852024:DXD852035 EGX852024:EGZ852035 EQT852024:EQV852035 FAP852024:FAR852035 FKL852024:FKN852035 FUH852024:FUJ852035 GED852024:GEF852035 GNZ852024:GOB852035 GXV852024:GXX852035 HHR852024:HHT852035 HRN852024:HRP852035 IBJ852024:IBL852035 ILF852024:ILH852035 IVB852024:IVD852035 JEX852024:JEZ852035 JOT852024:JOV852035 JYP852024:JYR852035 KIL852024:KIN852035 KSH852024:KSJ852035 LCD852024:LCF852035 LLZ852024:LMB852035 LVV852024:LVX852035 MFR852024:MFT852035 MPN852024:MPP852035 MZJ852024:MZL852035 NJF852024:NJH852035 NTB852024:NTD852035 OCX852024:OCZ852035 OMT852024:OMV852035 OWP852024:OWR852035 PGL852024:PGN852035 PQH852024:PQJ852035 QAD852024:QAF852035 QJZ852024:QKB852035 QTV852024:QTX852035 RDR852024:RDT852035 RNN852024:RNP852035 RXJ852024:RXL852035 SHF852024:SHH852035 SRB852024:SRD852035 TAX852024:TAZ852035 TKT852024:TKV852035 TUP852024:TUR852035 UEL852024:UEN852035 UOH852024:UOJ852035 UYD852024:UYF852035 VHZ852024:VIB852035 VRV852024:VRX852035 WBR852024:WBT852035 WLN852024:WLP852035 WVJ852024:WVL852035 B917560:D917571 IX917560:IZ917571 ST917560:SV917571 ACP917560:ACR917571 AML917560:AMN917571 AWH917560:AWJ917571 BGD917560:BGF917571 BPZ917560:BQB917571 BZV917560:BZX917571 CJR917560:CJT917571 CTN917560:CTP917571 DDJ917560:DDL917571 DNF917560:DNH917571 DXB917560:DXD917571 EGX917560:EGZ917571 EQT917560:EQV917571 FAP917560:FAR917571 FKL917560:FKN917571 FUH917560:FUJ917571 GED917560:GEF917571 GNZ917560:GOB917571 GXV917560:GXX917571 HHR917560:HHT917571 HRN917560:HRP917571 IBJ917560:IBL917571 ILF917560:ILH917571 IVB917560:IVD917571 JEX917560:JEZ917571 JOT917560:JOV917571 JYP917560:JYR917571 KIL917560:KIN917571 KSH917560:KSJ917571 LCD917560:LCF917571 LLZ917560:LMB917571 LVV917560:LVX917571 MFR917560:MFT917571 MPN917560:MPP917571 MZJ917560:MZL917571 NJF917560:NJH917571 NTB917560:NTD917571 OCX917560:OCZ917571 OMT917560:OMV917571 OWP917560:OWR917571 PGL917560:PGN917571 PQH917560:PQJ917571 QAD917560:QAF917571 QJZ917560:QKB917571 QTV917560:QTX917571 RDR917560:RDT917571 RNN917560:RNP917571 RXJ917560:RXL917571 SHF917560:SHH917571 SRB917560:SRD917571 TAX917560:TAZ917571 TKT917560:TKV917571 TUP917560:TUR917571 UEL917560:UEN917571 UOH917560:UOJ917571 UYD917560:UYF917571 VHZ917560:VIB917571 VRV917560:VRX917571 WBR917560:WBT917571 WLN917560:WLP917571 WVJ917560:WVL917571 B983096:D983107 IX983096:IZ983107 ST983096:SV983107 ACP983096:ACR983107 AML983096:AMN983107 AWH983096:AWJ983107 BGD983096:BGF983107 BPZ983096:BQB983107 BZV983096:BZX983107 CJR983096:CJT983107 CTN983096:CTP983107 DDJ983096:DDL983107 DNF983096:DNH983107 DXB983096:DXD983107 EGX983096:EGZ983107 EQT983096:EQV983107 FAP983096:FAR983107 FKL983096:FKN983107 FUH983096:FUJ983107 GED983096:GEF983107 GNZ983096:GOB983107 GXV983096:GXX983107 HHR983096:HHT983107 HRN983096:HRP983107 IBJ983096:IBL983107 ILF983096:ILH983107 IVB983096:IVD983107 JEX983096:JEZ983107 JOT983096:JOV983107 JYP983096:JYR983107 KIL983096:KIN983107 KSH983096:KSJ983107 LCD983096:LCF983107 LLZ983096:LMB983107 LVV983096:LVX983107 MFR983096:MFT983107 MPN983096:MPP983107 MZJ983096:MZL983107 NJF983096:NJH983107 NTB983096:NTD983107 OCX983096:OCZ983107 OMT983096:OMV983107 OWP983096:OWR983107 PGL983096:PGN983107 PQH983096:PQJ983107 QAD983096:QAF983107 QJZ983096:QKB983107 QTV983096:QTX983107 RDR983096:RDT983107 RNN983096:RNP983107 RXJ983096:RXL983107 SHF983096:SHH983107 SRB983096:SRD983107 TAX983096:TAZ983107 TKT983096:TKV983107 TUP983096:TUR983107 UEL983096:UEN983107 UOH983096:UOJ983107 UYD983096:UYF983107 VHZ983096:VIB983107 VRV983096:VRX983107 WBR983096:WBT983107 WLN983096:WLP983107 WVJ983096:WVL983107" xr:uid="{F55B9B45-9BE6-4CE1-99AC-59835F79F82B}">
      <formula1>-1.79769313486231E+100</formula1>
      <formula2>1.79769313486231E+100</formula2>
    </dataValidation>
  </dataValidations>
  <pageMargins left="0.7" right="0.7" top="0.75" bottom="0.75" header="0.3" footer="0.3"/>
  <pageSetup scale="51" fitToHeight="0"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08AAA-4E7D-464E-9765-2DE902250FED}">
  <dimension ref="A1:Y82"/>
  <sheetViews>
    <sheetView showGridLines="0" view="pageBreakPreview" zoomScale="110" zoomScaleNormal="110" zoomScaleSheetLayoutView="110" workbookViewId="0">
      <pane xSplit="9" ySplit="9" topLeftCell="J10" activePane="bottomRight" state="frozen"/>
      <selection pane="topRight" activeCell="J1" sqref="J1"/>
      <selection pane="bottomLeft" activeCell="A10" sqref="A10"/>
      <selection pane="bottomRight" activeCell="S42" sqref="S42:U42"/>
    </sheetView>
  </sheetViews>
  <sheetFormatPr baseColWidth="10" defaultRowHeight="15"/>
  <cols>
    <col min="1" max="1" width="2" style="201" customWidth="1"/>
    <col min="2" max="2" width="4.28515625" style="201" customWidth="1"/>
    <col min="3" max="3" width="1.5703125" style="201" customWidth="1"/>
    <col min="4" max="4" width="4.28515625" style="201" customWidth="1"/>
    <col min="5" max="5" width="26.42578125" style="201" customWidth="1"/>
    <col min="6" max="6" width="2.85546875" style="201" customWidth="1"/>
    <col min="7" max="7" width="6.28515625" style="201" customWidth="1"/>
    <col min="8" max="8" width="10.28515625" style="201" customWidth="1"/>
    <col min="9" max="9" width="2.7109375" style="201" customWidth="1"/>
    <col min="10" max="10" width="18.5703125" style="201" customWidth="1"/>
    <col min="11" max="11" width="16.7109375" style="201" customWidth="1"/>
    <col min="12" max="12" width="1" style="201" hidden="1" customWidth="1"/>
    <col min="13" max="13" width="10.5703125" style="201" customWidth="1"/>
    <col min="14" max="14" width="0.5703125" style="201" customWidth="1"/>
    <col min="15" max="15" width="6.7109375" style="201" customWidth="1"/>
    <col min="16" max="16" width="0.85546875" style="201" customWidth="1"/>
    <col min="17" max="17" width="17.7109375" style="201" customWidth="1"/>
    <col min="18" max="18" width="18.140625" style="201" customWidth="1"/>
    <col min="19" max="19" width="3.7109375" style="201" customWidth="1"/>
    <col min="20" max="20" width="1" style="201" customWidth="1"/>
    <col min="21" max="21" width="14.42578125" style="201" customWidth="1"/>
    <col min="22" max="22" width="5" style="201" customWidth="1"/>
    <col min="23" max="23" width="16.140625" style="201" bestFit="1" customWidth="1"/>
    <col min="24" max="24" width="17.140625" style="201" bestFit="1" customWidth="1"/>
    <col min="25" max="16384" width="11.42578125" style="201"/>
  </cols>
  <sheetData>
    <row r="1" spans="1:21" ht="0.95" customHeight="1">
      <c r="A1" s="198"/>
      <c r="B1" s="199"/>
      <c r="C1" s="199"/>
      <c r="D1" s="199"/>
      <c r="E1" s="199"/>
      <c r="F1" s="199"/>
      <c r="G1" s="199"/>
      <c r="H1" s="199"/>
      <c r="I1" s="199"/>
      <c r="J1" s="199"/>
      <c r="K1" s="199"/>
      <c r="L1" s="199"/>
      <c r="M1" s="199"/>
      <c r="N1" s="199"/>
      <c r="O1" s="199"/>
      <c r="P1" s="199"/>
      <c r="Q1" s="199"/>
      <c r="R1" s="199"/>
      <c r="S1" s="199"/>
      <c r="T1" s="199"/>
      <c r="U1" s="200"/>
    </row>
    <row r="2" spans="1:21">
      <c r="A2" s="202"/>
      <c r="B2" s="427"/>
      <c r="C2" s="203"/>
      <c r="D2" s="203"/>
      <c r="E2" s="203"/>
      <c r="F2" s="428" t="s">
        <v>165</v>
      </c>
      <c r="G2" s="428"/>
      <c r="H2" s="428"/>
      <c r="I2" s="428"/>
      <c r="J2" s="428"/>
      <c r="K2" s="428"/>
      <c r="L2" s="428"/>
      <c r="M2" s="428"/>
      <c r="N2" s="428"/>
      <c r="O2" s="428"/>
      <c r="P2" s="428"/>
      <c r="Q2" s="203"/>
      <c r="R2" s="203"/>
      <c r="S2" s="203"/>
      <c r="T2" s="203"/>
      <c r="U2" s="204"/>
    </row>
    <row r="3" spans="1:21" ht="27.75" customHeight="1">
      <c r="A3" s="202"/>
      <c r="B3" s="427"/>
      <c r="C3" s="205"/>
      <c r="D3" s="205"/>
      <c r="E3" s="206"/>
      <c r="F3" s="429" t="s">
        <v>459</v>
      </c>
      <c r="G3" s="429"/>
      <c r="H3" s="429"/>
      <c r="I3" s="429"/>
      <c r="J3" s="429"/>
      <c r="K3" s="429"/>
      <c r="L3" s="429"/>
      <c r="M3" s="429"/>
      <c r="N3" s="429"/>
      <c r="O3" s="429"/>
      <c r="P3" s="429"/>
      <c r="Q3" s="205"/>
      <c r="R3" s="205"/>
      <c r="S3" s="205"/>
      <c r="T3" s="205"/>
      <c r="U3" s="204"/>
    </row>
    <row r="4" spans="1:21" ht="0.75" customHeight="1">
      <c r="A4" s="202"/>
      <c r="B4" s="427"/>
      <c r="C4" s="205"/>
      <c r="D4" s="205"/>
      <c r="E4" s="206"/>
      <c r="F4" s="207"/>
      <c r="G4" s="207"/>
      <c r="H4" s="207"/>
      <c r="I4" s="207"/>
      <c r="J4" s="207"/>
      <c r="K4" s="207"/>
      <c r="L4" s="207"/>
      <c r="M4" s="207"/>
      <c r="N4" s="207"/>
      <c r="O4" s="207"/>
      <c r="P4" s="207"/>
      <c r="Q4" s="205"/>
      <c r="R4" s="205"/>
      <c r="S4" s="205"/>
      <c r="T4" s="205"/>
      <c r="U4" s="204"/>
    </row>
    <row r="5" spans="1:21" ht="3" hidden="1" customHeight="1">
      <c r="A5" s="202"/>
      <c r="B5" s="427"/>
      <c r="C5" s="205"/>
      <c r="D5" s="205"/>
      <c r="E5" s="206"/>
      <c r="F5" s="429" t="s">
        <v>460</v>
      </c>
      <c r="G5" s="430"/>
      <c r="H5" s="430"/>
      <c r="I5" s="430"/>
      <c r="J5" s="430"/>
      <c r="K5" s="430"/>
      <c r="L5" s="430"/>
      <c r="M5" s="430"/>
      <c r="N5" s="430"/>
      <c r="O5" s="430"/>
      <c r="P5" s="430"/>
      <c r="Q5" s="205"/>
      <c r="R5" s="205"/>
      <c r="S5" s="205"/>
      <c r="T5" s="205"/>
      <c r="U5" s="204"/>
    </row>
    <row r="6" spans="1:21" ht="23.25" customHeight="1">
      <c r="A6" s="202"/>
      <c r="B6" s="205"/>
      <c r="C6" s="205"/>
      <c r="D6" s="205"/>
      <c r="E6" s="206"/>
      <c r="F6" s="430"/>
      <c r="G6" s="430"/>
      <c r="H6" s="430"/>
      <c r="I6" s="430"/>
      <c r="J6" s="430"/>
      <c r="K6" s="430"/>
      <c r="L6" s="430"/>
      <c r="M6" s="430"/>
      <c r="N6" s="430"/>
      <c r="O6" s="430"/>
      <c r="P6" s="430"/>
      <c r="Q6" s="205"/>
      <c r="R6" s="205"/>
      <c r="S6" s="205"/>
      <c r="T6" s="205"/>
      <c r="U6" s="204"/>
    </row>
    <row r="7" spans="1:21" ht="21.75" customHeight="1">
      <c r="A7" s="202"/>
      <c r="B7" s="205"/>
      <c r="C7" s="205"/>
      <c r="D7" s="205"/>
      <c r="E7" s="206"/>
      <c r="F7" s="206"/>
      <c r="G7" s="206"/>
      <c r="H7" s="206"/>
      <c r="I7" s="206"/>
      <c r="J7" s="206"/>
      <c r="K7" s="206"/>
      <c r="L7" s="206"/>
      <c r="M7" s="206"/>
      <c r="N7" s="206"/>
      <c r="O7" s="206"/>
      <c r="P7" s="206"/>
      <c r="Q7" s="205"/>
      <c r="R7" s="205"/>
      <c r="S7" s="205"/>
      <c r="T7" s="205"/>
      <c r="U7" s="204"/>
    </row>
    <row r="8" spans="1:21" ht="8.85" customHeight="1">
      <c r="A8" s="431" t="s">
        <v>134</v>
      </c>
      <c r="B8" s="431"/>
      <c r="C8" s="431"/>
      <c r="D8" s="431"/>
      <c r="E8" s="431"/>
      <c r="F8" s="431"/>
      <c r="G8" s="431"/>
      <c r="H8" s="431"/>
      <c r="I8" s="431"/>
      <c r="J8" s="432" t="s">
        <v>399</v>
      </c>
      <c r="K8" s="433"/>
      <c r="L8" s="433"/>
      <c r="M8" s="433"/>
      <c r="N8" s="433"/>
      <c r="O8" s="433"/>
      <c r="P8" s="433"/>
      <c r="Q8" s="433"/>
      <c r="R8" s="434"/>
      <c r="S8" s="416" t="s">
        <v>461</v>
      </c>
      <c r="T8" s="417"/>
      <c r="U8" s="418"/>
    </row>
    <row r="9" spans="1:21" ht="25.5" customHeight="1">
      <c r="A9" s="431"/>
      <c r="B9" s="431"/>
      <c r="C9" s="431"/>
      <c r="D9" s="431"/>
      <c r="E9" s="431"/>
      <c r="F9" s="431"/>
      <c r="G9" s="431"/>
      <c r="H9" s="431"/>
      <c r="I9" s="431"/>
      <c r="J9" s="208" t="s">
        <v>462</v>
      </c>
      <c r="K9" s="209" t="s">
        <v>463</v>
      </c>
      <c r="L9" s="208"/>
      <c r="M9" s="422" t="s">
        <v>237</v>
      </c>
      <c r="N9" s="422"/>
      <c r="O9" s="422"/>
      <c r="P9" s="422" t="s">
        <v>120</v>
      </c>
      <c r="Q9" s="422"/>
      <c r="R9" s="210" t="s">
        <v>400</v>
      </c>
      <c r="S9" s="419"/>
      <c r="T9" s="420"/>
      <c r="U9" s="421"/>
    </row>
    <row r="10" spans="1:21" ht="7.7" customHeight="1">
      <c r="A10" s="423" t="s">
        <v>401</v>
      </c>
      <c r="B10" s="375"/>
      <c r="C10" s="375"/>
      <c r="D10" s="375"/>
      <c r="E10" s="375"/>
      <c r="F10" s="375"/>
      <c r="G10" s="375"/>
      <c r="H10" s="375"/>
      <c r="I10" s="376"/>
      <c r="J10" s="211" t="s">
        <v>255</v>
      </c>
      <c r="K10" s="212" t="s">
        <v>255</v>
      </c>
      <c r="L10" s="213"/>
      <c r="M10" s="424" t="s">
        <v>255</v>
      </c>
      <c r="N10" s="384"/>
      <c r="O10" s="425"/>
      <c r="P10" s="426" t="s">
        <v>255</v>
      </c>
      <c r="Q10" s="424"/>
      <c r="R10" s="214" t="s">
        <v>255</v>
      </c>
      <c r="S10" s="424" t="s">
        <v>255</v>
      </c>
      <c r="T10" s="384"/>
      <c r="U10" s="387"/>
    </row>
    <row r="11" spans="1:21" ht="7.7" customHeight="1">
      <c r="A11" s="413" t="s">
        <v>402</v>
      </c>
      <c r="B11" s="375"/>
      <c r="C11" s="375"/>
      <c r="D11" s="375"/>
      <c r="E11" s="375"/>
      <c r="F11" s="375"/>
      <c r="G11" s="375"/>
      <c r="H11" s="375"/>
      <c r="I11" s="376"/>
      <c r="J11" s="215">
        <v>1893614492</v>
      </c>
      <c r="K11" s="216">
        <v>710414128.81999946</v>
      </c>
      <c r="L11" s="217"/>
      <c r="M11" s="414">
        <f>J11+K11</f>
        <v>2604028620.8199997</v>
      </c>
      <c r="N11" s="391"/>
      <c r="O11" s="410"/>
      <c r="P11" s="218">
        <v>1406514701.75</v>
      </c>
      <c r="Q11" s="219">
        <v>2604028620.8199997</v>
      </c>
      <c r="R11" s="219">
        <v>2604028620.8199997</v>
      </c>
      <c r="S11" s="398">
        <f>R11-J11</f>
        <v>710414128.81999969</v>
      </c>
      <c r="T11" s="391"/>
      <c r="U11" s="392"/>
    </row>
    <row r="12" spans="1:21" ht="7.7" customHeight="1">
      <c r="A12" s="413" t="s">
        <v>403</v>
      </c>
      <c r="B12" s="375"/>
      <c r="C12" s="375"/>
      <c r="D12" s="375"/>
      <c r="E12" s="375"/>
      <c r="F12" s="375"/>
      <c r="G12" s="375"/>
      <c r="H12" s="375"/>
      <c r="I12" s="376"/>
      <c r="J12" s="215">
        <v>0</v>
      </c>
      <c r="K12" s="216">
        <v>0</v>
      </c>
      <c r="L12" s="217"/>
      <c r="M12" s="414">
        <v>0</v>
      </c>
      <c r="N12" s="391"/>
      <c r="O12" s="410"/>
      <c r="P12" s="218">
        <v>0</v>
      </c>
      <c r="Q12" s="219">
        <v>0</v>
      </c>
      <c r="R12" s="219">
        <v>0</v>
      </c>
      <c r="S12" s="398">
        <v>0</v>
      </c>
      <c r="T12" s="391"/>
      <c r="U12" s="392"/>
    </row>
    <row r="13" spans="1:21" ht="7.7" customHeight="1">
      <c r="A13" s="413" t="s">
        <v>404</v>
      </c>
      <c r="B13" s="375"/>
      <c r="C13" s="375"/>
      <c r="D13" s="375"/>
      <c r="E13" s="375"/>
      <c r="F13" s="375"/>
      <c r="G13" s="375"/>
      <c r="H13" s="375"/>
      <c r="I13" s="376"/>
      <c r="J13" s="215">
        <v>0</v>
      </c>
      <c r="K13" s="216">
        <v>0</v>
      </c>
      <c r="L13" s="217"/>
      <c r="M13" s="414">
        <v>0</v>
      </c>
      <c r="N13" s="391"/>
      <c r="O13" s="410"/>
      <c r="P13" s="218">
        <v>0</v>
      </c>
      <c r="Q13" s="219">
        <v>0</v>
      </c>
      <c r="R13" s="219">
        <v>0</v>
      </c>
      <c r="S13" s="398">
        <v>0</v>
      </c>
      <c r="T13" s="391"/>
      <c r="U13" s="392"/>
    </row>
    <row r="14" spans="1:21" ht="7.7" customHeight="1">
      <c r="A14" s="413" t="s">
        <v>405</v>
      </c>
      <c r="B14" s="375"/>
      <c r="C14" s="375"/>
      <c r="D14" s="375"/>
      <c r="E14" s="375"/>
      <c r="F14" s="375"/>
      <c r="G14" s="375"/>
      <c r="H14" s="375"/>
      <c r="I14" s="376"/>
      <c r="J14" s="215">
        <v>647263162</v>
      </c>
      <c r="K14" s="216">
        <v>46194664.300000072</v>
      </c>
      <c r="L14" s="217"/>
      <c r="M14" s="414">
        <f t="shared" ref="M14:M35" si="0">J14+K14</f>
        <v>693457826.30000007</v>
      </c>
      <c r="N14" s="391"/>
      <c r="O14" s="410"/>
      <c r="P14" s="218">
        <v>439841775.63999999</v>
      </c>
      <c r="Q14" s="219">
        <v>693457826.30000007</v>
      </c>
      <c r="R14" s="219">
        <v>693457826.30000007</v>
      </c>
      <c r="S14" s="406">
        <f>R14-J14</f>
        <v>46194664.300000072</v>
      </c>
      <c r="T14" s="397"/>
      <c r="U14" s="415"/>
    </row>
    <row r="15" spans="1:21" ht="7.7" customHeight="1">
      <c r="A15" s="413" t="s">
        <v>406</v>
      </c>
      <c r="B15" s="375"/>
      <c r="C15" s="375"/>
      <c r="D15" s="375"/>
      <c r="E15" s="375"/>
      <c r="F15" s="375"/>
      <c r="G15" s="375"/>
      <c r="H15" s="375"/>
      <c r="I15" s="376"/>
      <c r="J15" s="215">
        <v>101603103</v>
      </c>
      <c r="K15" s="216">
        <v>566979114.81999993</v>
      </c>
      <c r="L15" s="217"/>
      <c r="M15" s="414">
        <f t="shared" si="0"/>
        <v>668582217.81999993</v>
      </c>
      <c r="N15" s="391"/>
      <c r="O15" s="410"/>
      <c r="P15" s="218">
        <v>118189318.29000001</v>
      </c>
      <c r="Q15" s="219">
        <v>668582217.81999993</v>
      </c>
      <c r="R15" s="219">
        <v>668582217.81999993</v>
      </c>
      <c r="S15" s="406">
        <f>R15-J15</f>
        <v>566979114.81999993</v>
      </c>
      <c r="T15" s="397"/>
      <c r="U15" s="415"/>
    </row>
    <row r="16" spans="1:21" ht="7.7" customHeight="1">
      <c r="A16" s="413" t="s">
        <v>407</v>
      </c>
      <c r="B16" s="375"/>
      <c r="C16" s="375"/>
      <c r="D16" s="375"/>
      <c r="E16" s="375"/>
      <c r="F16" s="375"/>
      <c r="G16" s="375"/>
      <c r="H16" s="375"/>
      <c r="I16" s="376"/>
      <c r="J16" s="215">
        <v>25128725</v>
      </c>
      <c r="K16" s="216">
        <v>119396954.41999999</v>
      </c>
      <c r="L16" s="217"/>
      <c r="M16" s="414">
        <f t="shared" si="0"/>
        <v>144525679.41999999</v>
      </c>
      <c r="N16" s="391"/>
      <c r="O16" s="410"/>
      <c r="P16" s="218">
        <v>159666305.55000001</v>
      </c>
      <c r="Q16" s="219">
        <v>144525679.41999999</v>
      </c>
      <c r="R16" s="219">
        <v>144518311.41999999</v>
      </c>
      <c r="S16" s="406">
        <f>R16-J16</f>
        <v>119389586.41999999</v>
      </c>
      <c r="T16" s="397"/>
      <c r="U16" s="415"/>
    </row>
    <row r="17" spans="1:21" ht="7.7" customHeight="1">
      <c r="A17" s="413" t="s">
        <v>464</v>
      </c>
      <c r="B17" s="375"/>
      <c r="C17" s="375"/>
      <c r="D17" s="375"/>
      <c r="E17" s="375"/>
      <c r="F17" s="375"/>
      <c r="G17" s="375"/>
      <c r="H17" s="375"/>
      <c r="I17" s="376"/>
      <c r="J17" s="215">
        <v>0</v>
      </c>
      <c r="K17" s="216">
        <v>0</v>
      </c>
      <c r="L17" s="217"/>
      <c r="M17" s="414">
        <f t="shared" si="0"/>
        <v>0</v>
      </c>
      <c r="N17" s="391"/>
      <c r="O17" s="410"/>
      <c r="P17" s="218">
        <v>0</v>
      </c>
      <c r="Q17" s="219">
        <v>0</v>
      </c>
      <c r="R17" s="219">
        <v>0</v>
      </c>
      <c r="S17" s="398">
        <v>0</v>
      </c>
      <c r="T17" s="391"/>
      <c r="U17" s="392"/>
    </row>
    <row r="18" spans="1:21" ht="7.7" customHeight="1">
      <c r="A18" s="413" t="s">
        <v>408</v>
      </c>
      <c r="B18" s="375"/>
      <c r="C18" s="375"/>
      <c r="D18" s="375"/>
      <c r="E18" s="375"/>
      <c r="F18" s="375"/>
      <c r="G18" s="375"/>
      <c r="H18" s="375"/>
      <c r="I18" s="376"/>
      <c r="J18" s="220">
        <f>SUM(J19:J29)</f>
        <v>9792761753</v>
      </c>
      <c r="K18" s="220">
        <f>SUM(K19:K29)</f>
        <v>192159667</v>
      </c>
      <c r="L18" s="217"/>
      <c r="M18" s="414">
        <f t="shared" si="0"/>
        <v>9984921420</v>
      </c>
      <c r="N18" s="391"/>
      <c r="O18" s="410"/>
      <c r="P18" s="218">
        <v>8641962942</v>
      </c>
      <c r="Q18" s="221">
        <f>SUM(Q19:Q29)</f>
        <v>9984921420</v>
      </c>
      <c r="R18" s="222">
        <f>SUM(R19:R29)</f>
        <v>9984921420</v>
      </c>
      <c r="S18" s="398">
        <f t="shared" ref="S18:S24" si="1">R18-J18</f>
        <v>192159667</v>
      </c>
      <c r="T18" s="391"/>
      <c r="U18" s="392"/>
    </row>
    <row r="19" spans="1:21" ht="7.7" customHeight="1">
      <c r="A19" s="359" t="s">
        <v>465</v>
      </c>
      <c r="B19" s="360"/>
      <c r="C19" s="360"/>
      <c r="D19" s="360"/>
      <c r="E19" s="360"/>
      <c r="F19" s="360"/>
      <c r="G19" s="360"/>
      <c r="H19" s="360"/>
      <c r="I19" s="361"/>
      <c r="J19" s="223">
        <v>6703817387</v>
      </c>
      <c r="K19" s="224">
        <v>168395056</v>
      </c>
      <c r="L19" s="225"/>
      <c r="M19" s="394">
        <f t="shared" si="0"/>
        <v>6872212443</v>
      </c>
      <c r="N19" s="395"/>
      <c r="O19" s="407"/>
      <c r="P19" s="226">
        <v>5291230024</v>
      </c>
      <c r="Q19" s="224">
        <v>6872212443</v>
      </c>
      <c r="R19" s="224">
        <v>6872212443</v>
      </c>
      <c r="S19" s="402">
        <f t="shared" si="1"/>
        <v>168395056</v>
      </c>
      <c r="T19" s="393"/>
      <c r="U19" s="403"/>
    </row>
    <row r="20" spans="1:21" ht="9" customHeight="1">
      <c r="A20" s="359" t="s">
        <v>409</v>
      </c>
      <c r="B20" s="360"/>
      <c r="C20" s="360"/>
      <c r="D20" s="360"/>
      <c r="E20" s="360"/>
      <c r="F20" s="360"/>
      <c r="G20" s="360"/>
      <c r="H20" s="360"/>
      <c r="I20" s="361"/>
      <c r="J20" s="223">
        <v>448033348</v>
      </c>
      <c r="K20" s="224">
        <v>7488144</v>
      </c>
      <c r="L20" s="225"/>
      <c r="M20" s="394">
        <f t="shared" si="0"/>
        <v>455521492</v>
      </c>
      <c r="N20" s="395"/>
      <c r="O20" s="407"/>
      <c r="P20" s="226">
        <v>339727288</v>
      </c>
      <c r="Q20" s="224">
        <v>455521492</v>
      </c>
      <c r="R20" s="224">
        <v>455521492</v>
      </c>
      <c r="S20" s="402">
        <f t="shared" si="1"/>
        <v>7488144</v>
      </c>
      <c r="T20" s="393"/>
      <c r="U20" s="403"/>
    </row>
    <row r="21" spans="1:21" ht="7.7" customHeight="1">
      <c r="A21" s="359" t="s">
        <v>410</v>
      </c>
      <c r="B21" s="360"/>
      <c r="C21" s="360"/>
      <c r="D21" s="360"/>
      <c r="E21" s="360"/>
      <c r="F21" s="360"/>
      <c r="G21" s="360"/>
      <c r="H21" s="360"/>
      <c r="I21" s="361"/>
      <c r="J21" s="223">
        <v>316217342</v>
      </c>
      <c r="K21" s="224">
        <v>2116073</v>
      </c>
      <c r="L21" s="225"/>
      <c r="M21" s="394">
        <f t="shared" si="0"/>
        <v>318333415</v>
      </c>
      <c r="N21" s="395"/>
      <c r="O21" s="407"/>
      <c r="P21" s="226">
        <v>226047139</v>
      </c>
      <c r="Q21" s="224">
        <v>318333415</v>
      </c>
      <c r="R21" s="224">
        <v>318333415</v>
      </c>
      <c r="S21" s="402">
        <f t="shared" si="1"/>
        <v>2116073</v>
      </c>
      <c r="T21" s="393"/>
      <c r="U21" s="403"/>
    </row>
    <row r="22" spans="1:21" ht="7.7" customHeight="1">
      <c r="A22" s="359" t="s">
        <v>411</v>
      </c>
      <c r="B22" s="360"/>
      <c r="C22" s="360"/>
      <c r="D22" s="360"/>
      <c r="E22" s="360"/>
      <c r="F22" s="360"/>
      <c r="G22" s="360"/>
      <c r="H22" s="360"/>
      <c r="I22" s="361"/>
      <c r="J22" s="223">
        <v>0</v>
      </c>
      <c r="K22" s="224">
        <v>0</v>
      </c>
      <c r="L22" s="225"/>
      <c r="M22" s="394">
        <f t="shared" si="0"/>
        <v>0</v>
      </c>
      <c r="N22" s="395"/>
      <c r="O22" s="407"/>
      <c r="P22" s="226">
        <v>0</v>
      </c>
      <c r="Q22" s="224">
        <v>0</v>
      </c>
      <c r="R22" s="224">
        <v>0</v>
      </c>
      <c r="S22" s="394">
        <f t="shared" si="1"/>
        <v>0</v>
      </c>
      <c r="T22" s="395"/>
      <c r="U22" s="396"/>
    </row>
    <row r="23" spans="1:21" ht="7.7" customHeight="1">
      <c r="A23" s="359" t="s">
        <v>412</v>
      </c>
      <c r="B23" s="360"/>
      <c r="C23" s="360"/>
      <c r="D23" s="360"/>
      <c r="E23" s="360"/>
      <c r="F23" s="360"/>
      <c r="G23" s="360"/>
      <c r="H23" s="360"/>
      <c r="I23" s="361"/>
      <c r="J23" s="223">
        <v>1230938185</v>
      </c>
      <c r="K23" s="224">
        <v>-35489544</v>
      </c>
      <c r="L23" s="225"/>
      <c r="M23" s="394">
        <f t="shared" si="0"/>
        <v>1195448641</v>
      </c>
      <c r="N23" s="395"/>
      <c r="O23" s="407"/>
      <c r="P23" s="226">
        <v>1844156187</v>
      </c>
      <c r="Q23" s="224">
        <v>1195448641</v>
      </c>
      <c r="R23" s="224">
        <v>1195448641</v>
      </c>
      <c r="S23" s="394">
        <f t="shared" si="1"/>
        <v>-35489544</v>
      </c>
      <c r="T23" s="395"/>
      <c r="U23" s="396"/>
    </row>
    <row r="24" spans="1:21" ht="7.7" customHeight="1">
      <c r="A24" s="359" t="s">
        <v>413</v>
      </c>
      <c r="B24" s="360"/>
      <c r="C24" s="360"/>
      <c r="D24" s="360"/>
      <c r="E24" s="360"/>
      <c r="F24" s="360"/>
      <c r="G24" s="360"/>
      <c r="H24" s="360"/>
      <c r="I24" s="361"/>
      <c r="J24" s="223">
        <v>56665151</v>
      </c>
      <c r="K24" s="224">
        <v>107460328</v>
      </c>
      <c r="L24" s="225"/>
      <c r="M24" s="394">
        <f t="shared" si="0"/>
        <v>164125479</v>
      </c>
      <c r="N24" s="395"/>
      <c r="O24" s="407"/>
      <c r="P24" s="226">
        <v>55983786</v>
      </c>
      <c r="Q24" s="224">
        <v>164125479</v>
      </c>
      <c r="R24" s="224">
        <v>164125479</v>
      </c>
      <c r="S24" s="394">
        <f t="shared" si="1"/>
        <v>107460328</v>
      </c>
      <c r="T24" s="395"/>
      <c r="U24" s="396"/>
    </row>
    <row r="25" spans="1:21" ht="7.7" customHeight="1">
      <c r="A25" s="359" t="s">
        <v>414</v>
      </c>
      <c r="B25" s="360"/>
      <c r="C25" s="360"/>
      <c r="D25" s="360"/>
      <c r="E25" s="360"/>
      <c r="F25" s="360"/>
      <c r="G25" s="360"/>
      <c r="H25" s="360"/>
      <c r="I25" s="361"/>
      <c r="J25" s="223">
        <v>0</v>
      </c>
      <c r="K25" s="224">
        <v>0</v>
      </c>
      <c r="L25" s="225"/>
      <c r="M25" s="394">
        <f t="shared" si="0"/>
        <v>0</v>
      </c>
      <c r="N25" s="395"/>
      <c r="O25" s="407"/>
      <c r="P25" s="226">
        <v>0</v>
      </c>
      <c r="Q25" s="224">
        <v>0</v>
      </c>
      <c r="R25" s="224">
        <v>0</v>
      </c>
      <c r="S25" s="394">
        <v>0</v>
      </c>
      <c r="T25" s="395"/>
      <c r="U25" s="396"/>
    </row>
    <row r="26" spans="1:21" ht="7.7" customHeight="1">
      <c r="A26" s="359" t="s">
        <v>415</v>
      </c>
      <c r="B26" s="360"/>
      <c r="C26" s="360"/>
      <c r="D26" s="360"/>
      <c r="E26" s="360"/>
      <c r="F26" s="360"/>
      <c r="G26" s="360"/>
      <c r="H26" s="360"/>
      <c r="I26" s="361"/>
      <c r="J26" s="223">
        <v>0</v>
      </c>
      <c r="K26" s="224">
        <v>0</v>
      </c>
      <c r="L26" s="225"/>
      <c r="M26" s="394">
        <f t="shared" si="0"/>
        <v>0</v>
      </c>
      <c r="N26" s="395"/>
      <c r="O26" s="407"/>
      <c r="P26" s="226">
        <v>0</v>
      </c>
      <c r="Q26" s="224">
        <v>0</v>
      </c>
      <c r="R26" s="224">
        <v>0</v>
      </c>
      <c r="S26" s="394">
        <v>0</v>
      </c>
      <c r="T26" s="395"/>
      <c r="U26" s="396"/>
    </row>
    <row r="27" spans="1:21" ht="7.7" customHeight="1">
      <c r="A27" s="359" t="s">
        <v>416</v>
      </c>
      <c r="B27" s="360"/>
      <c r="C27" s="360"/>
      <c r="D27" s="360"/>
      <c r="E27" s="360"/>
      <c r="F27" s="360"/>
      <c r="G27" s="360"/>
      <c r="H27" s="360"/>
      <c r="I27" s="361"/>
      <c r="J27" s="223">
        <v>277890112</v>
      </c>
      <c r="K27" s="224">
        <v>-4974238</v>
      </c>
      <c r="L27" s="225"/>
      <c r="M27" s="394">
        <f t="shared" si="0"/>
        <v>272915874</v>
      </c>
      <c r="N27" s="395"/>
      <c r="O27" s="407"/>
      <c r="P27" s="226">
        <v>193495389</v>
      </c>
      <c r="Q27" s="224">
        <v>272915874</v>
      </c>
      <c r="R27" s="224">
        <v>272915874</v>
      </c>
      <c r="S27" s="394">
        <f t="shared" ref="S27:S35" si="2">R27-J27</f>
        <v>-4974238</v>
      </c>
      <c r="T27" s="395"/>
      <c r="U27" s="396"/>
    </row>
    <row r="28" spans="1:21" ht="7.7" customHeight="1">
      <c r="A28" s="359" t="s">
        <v>417</v>
      </c>
      <c r="B28" s="360"/>
      <c r="C28" s="360"/>
      <c r="D28" s="360"/>
      <c r="E28" s="360"/>
      <c r="F28" s="360"/>
      <c r="G28" s="360"/>
      <c r="H28" s="360"/>
      <c r="I28" s="361"/>
      <c r="J28" s="223">
        <v>759200228</v>
      </c>
      <c r="K28" s="224">
        <v>-60249541</v>
      </c>
      <c r="L28" s="225"/>
      <c r="M28" s="394">
        <f t="shared" si="0"/>
        <v>698950687</v>
      </c>
      <c r="N28" s="395"/>
      <c r="O28" s="407"/>
      <c r="P28" s="226">
        <v>691323129</v>
      </c>
      <c r="Q28" s="224">
        <v>698950687</v>
      </c>
      <c r="R28" s="224">
        <v>698950687</v>
      </c>
      <c r="S28" s="394">
        <f t="shared" si="2"/>
        <v>-60249541</v>
      </c>
      <c r="T28" s="395"/>
      <c r="U28" s="396"/>
    </row>
    <row r="29" spans="1:21" ht="7.7" customHeight="1">
      <c r="A29" s="359" t="s">
        <v>418</v>
      </c>
      <c r="B29" s="360"/>
      <c r="C29" s="360"/>
      <c r="D29" s="360"/>
      <c r="E29" s="360"/>
      <c r="F29" s="360"/>
      <c r="G29" s="360"/>
      <c r="H29" s="360"/>
      <c r="I29" s="361"/>
      <c r="J29" s="223">
        <v>0</v>
      </c>
      <c r="K29" s="224">
        <v>7413389</v>
      </c>
      <c r="L29" s="225"/>
      <c r="M29" s="394">
        <f t="shared" si="0"/>
        <v>7413389</v>
      </c>
      <c r="N29" s="395"/>
      <c r="O29" s="407"/>
      <c r="P29" s="226">
        <v>0</v>
      </c>
      <c r="Q29" s="224">
        <v>7413389</v>
      </c>
      <c r="R29" s="224">
        <v>7413389</v>
      </c>
      <c r="S29" s="394">
        <f t="shared" si="2"/>
        <v>7413389</v>
      </c>
      <c r="T29" s="395"/>
      <c r="U29" s="396"/>
    </row>
    <row r="30" spans="1:21" ht="8.25" customHeight="1">
      <c r="A30" s="382" t="s">
        <v>419</v>
      </c>
      <c r="B30" s="375"/>
      <c r="C30" s="375"/>
      <c r="D30" s="375"/>
      <c r="E30" s="375"/>
      <c r="F30" s="375"/>
      <c r="G30" s="375"/>
      <c r="H30" s="375"/>
      <c r="I30" s="376"/>
      <c r="J30" s="220">
        <f>SUM(J31:J35)</f>
        <v>182492211</v>
      </c>
      <c r="K30" s="222">
        <f>SUM(K31:K35)</f>
        <v>71988213.890000001</v>
      </c>
      <c r="L30" s="217"/>
      <c r="M30" s="398">
        <f t="shared" si="0"/>
        <v>254480424.88999999</v>
      </c>
      <c r="N30" s="391"/>
      <c r="O30" s="410"/>
      <c r="P30" s="227">
        <v>222458505.68000001</v>
      </c>
      <c r="Q30" s="221">
        <f>SUM(Q31:Q35)</f>
        <v>254480424.88999999</v>
      </c>
      <c r="R30" s="221">
        <f>SUM(R31:R35)</f>
        <v>254480424.88999999</v>
      </c>
      <c r="S30" s="398">
        <f t="shared" si="2"/>
        <v>71988213.889999986</v>
      </c>
      <c r="T30" s="391"/>
      <c r="U30" s="392"/>
    </row>
    <row r="31" spans="1:21" ht="7.7" customHeight="1">
      <c r="A31" s="359" t="s">
        <v>420</v>
      </c>
      <c r="B31" s="360"/>
      <c r="C31" s="360"/>
      <c r="D31" s="360"/>
      <c r="E31" s="360"/>
      <c r="F31" s="360"/>
      <c r="G31" s="360"/>
      <c r="H31" s="360"/>
      <c r="I31" s="361"/>
      <c r="J31" s="223">
        <v>0</v>
      </c>
      <c r="K31" s="224">
        <v>0</v>
      </c>
      <c r="L31" s="225"/>
      <c r="M31" s="394">
        <f t="shared" si="0"/>
        <v>0</v>
      </c>
      <c r="N31" s="395"/>
      <c r="O31" s="407"/>
      <c r="P31" s="226">
        <v>1875</v>
      </c>
      <c r="Q31" s="224">
        <v>0</v>
      </c>
      <c r="R31" s="224">
        <v>0</v>
      </c>
      <c r="S31" s="394">
        <f t="shared" si="2"/>
        <v>0</v>
      </c>
      <c r="T31" s="395"/>
      <c r="U31" s="396"/>
    </row>
    <row r="32" spans="1:21" ht="7.7" customHeight="1">
      <c r="A32" s="359" t="s">
        <v>421</v>
      </c>
      <c r="B32" s="360"/>
      <c r="C32" s="360"/>
      <c r="D32" s="360"/>
      <c r="E32" s="360"/>
      <c r="F32" s="360"/>
      <c r="G32" s="360"/>
      <c r="H32" s="360"/>
      <c r="I32" s="361"/>
      <c r="J32" s="223">
        <v>16929082</v>
      </c>
      <c r="K32" s="224">
        <v>2</v>
      </c>
      <c r="L32" s="225"/>
      <c r="M32" s="394">
        <f t="shared" si="0"/>
        <v>16929084</v>
      </c>
      <c r="N32" s="395"/>
      <c r="O32" s="407"/>
      <c r="P32" s="226">
        <v>12537803</v>
      </c>
      <c r="Q32" s="224">
        <v>16929084</v>
      </c>
      <c r="R32" s="224">
        <v>16929084</v>
      </c>
      <c r="S32" s="394">
        <f t="shared" si="2"/>
        <v>2</v>
      </c>
      <c r="T32" s="395"/>
      <c r="U32" s="396"/>
    </row>
    <row r="33" spans="1:25" ht="8.25" customHeight="1">
      <c r="A33" s="359" t="s">
        <v>422</v>
      </c>
      <c r="B33" s="360"/>
      <c r="C33" s="360"/>
      <c r="D33" s="360"/>
      <c r="E33" s="360"/>
      <c r="F33" s="360"/>
      <c r="G33" s="360"/>
      <c r="H33" s="360"/>
      <c r="I33" s="361"/>
      <c r="J33" s="223">
        <v>86964823</v>
      </c>
      <c r="K33" s="224">
        <v>18071710</v>
      </c>
      <c r="L33" s="225"/>
      <c r="M33" s="394">
        <f t="shared" si="0"/>
        <v>105036533</v>
      </c>
      <c r="N33" s="395"/>
      <c r="O33" s="407"/>
      <c r="P33" s="226">
        <v>42199543</v>
      </c>
      <c r="Q33" s="224">
        <v>105036533</v>
      </c>
      <c r="R33" s="224">
        <v>105036533</v>
      </c>
      <c r="S33" s="394">
        <f t="shared" si="2"/>
        <v>18071710</v>
      </c>
      <c r="T33" s="395"/>
      <c r="U33" s="396"/>
    </row>
    <row r="34" spans="1:25" ht="9" customHeight="1">
      <c r="A34" s="359" t="s">
        <v>423</v>
      </c>
      <c r="B34" s="360"/>
      <c r="C34" s="360"/>
      <c r="D34" s="360"/>
      <c r="E34" s="360"/>
      <c r="F34" s="360"/>
      <c r="G34" s="360"/>
      <c r="H34" s="360"/>
      <c r="I34" s="361"/>
      <c r="J34" s="223">
        <v>7674542</v>
      </c>
      <c r="K34" s="224">
        <v>-1018668</v>
      </c>
      <c r="L34" s="225"/>
      <c r="M34" s="394">
        <f t="shared" si="0"/>
        <v>6655874</v>
      </c>
      <c r="N34" s="395"/>
      <c r="O34" s="407"/>
      <c r="P34" s="226">
        <v>18121105</v>
      </c>
      <c r="Q34" s="224">
        <v>6655874</v>
      </c>
      <c r="R34" s="224">
        <v>6655874</v>
      </c>
      <c r="S34" s="394">
        <f t="shared" si="2"/>
        <v>-1018668</v>
      </c>
      <c r="T34" s="395"/>
      <c r="U34" s="396"/>
    </row>
    <row r="35" spans="1:25" ht="7.7" customHeight="1">
      <c r="A35" s="359" t="s">
        <v>424</v>
      </c>
      <c r="B35" s="360"/>
      <c r="C35" s="360"/>
      <c r="D35" s="360"/>
      <c r="E35" s="360"/>
      <c r="F35" s="360"/>
      <c r="G35" s="360"/>
      <c r="H35" s="360"/>
      <c r="I35" s="361"/>
      <c r="J35" s="223">
        <f>182492211-J32-J33-J34</f>
        <v>70923764</v>
      </c>
      <c r="K35" s="224">
        <f>71988213.89-K32-K33-K34</f>
        <v>54935169.890000001</v>
      </c>
      <c r="L35" s="225"/>
      <c r="M35" s="394">
        <f t="shared" si="0"/>
        <v>125858933.89</v>
      </c>
      <c r="N35" s="395"/>
      <c r="O35" s="407"/>
      <c r="P35" s="226">
        <v>149598179.68000001</v>
      </c>
      <c r="Q35" s="224">
        <f>254480424.89-Q32-Q33-Q34</f>
        <v>125858933.88999999</v>
      </c>
      <c r="R35" s="224">
        <f>254480424.89-R32-R33-R34</f>
        <v>125858933.88999999</v>
      </c>
      <c r="S35" s="394">
        <f t="shared" si="2"/>
        <v>54935169.889999986</v>
      </c>
      <c r="T35" s="395"/>
      <c r="U35" s="396"/>
    </row>
    <row r="36" spans="1:25" ht="7.7" customHeight="1">
      <c r="A36" s="382" t="s">
        <v>425</v>
      </c>
      <c r="B36" s="375"/>
      <c r="C36" s="375"/>
      <c r="D36" s="375"/>
      <c r="E36" s="375"/>
      <c r="F36" s="375"/>
      <c r="G36" s="375"/>
      <c r="H36" s="375"/>
      <c r="I36" s="376"/>
      <c r="J36" s="220">
        <v>0</v>
      </c>
      <c r="K36" s="222">
        <v>0</v>
      </c>
      <c r="L36" s="217"/>
      <c r="M36" s="398">
        <v>0</v>
      </c>
      <c r="N36" s="391"/>
      <c r="O36" s="410"/>
      <c r="P36" s="227">
        <v>0</v>
      </c>
      <c r="Q36" s="222">
        <v>0</v>
      </c>
      <c r="R36" s="222">
        <v>0</v>
      </c>
      <c r="S36" s="398">
        <v>0</v>
      </c>
      <c r="T36" s="391"/>
      <c r="U36" s="392"/>
      <c r="Y36" s="201" t="s">
        <v>466</v>
      </c>
    </row>
    <row r="37" spans="1:25" ht="7.7" customHeight="1">
      <c r="A37" s="382" t="s">
        <v>426</v>
      </c>
      <c r="B37" s="375"/>
      <c r="C37" s="375"/>
      <c r="D37" s="375"/>
      <c r="E37" s="375"/>
      <c r="F37" s="375"/>
      <c r="G37" s="375"/>
      <c r="H37" s="375"/>
      <c r="I37" s="376"/>
      <c r="J37" s="220">
        <v>0</v>
      </c>
      <c r="K37" s="222">
        <f>K38</f>
        <v>855267</v>
      </c>
      <c r="L37" s="217"/>
      <c r="M37" s="398">
        <f>J37+K37</f>
        <v>855267</v>
      </c>
      <c r="N37" s="391"/>
      <c r="O37" s="410"/>
      <c r="P37" s="227">
        <f>P38</f>
        <v>154186192.19999999</v>
      </c>
      <c r="Q37" s="222">
        <f>Q38</f>
        <v>855267</v>
      </c>
      <c r="R37" s="222">
        <f>R38</f>
        <v>855267</v>
      </c>
      <c r="S37" s="398">
        <f>R37-J37</f>
        <v>855267</v>
      </c>
      <c r="T37" s="391"/>
      <c r="U37" s="392"/>
      <c r="W37" s="228"/>
    </row>
    <row r="38" spans="1:25" ht="7.7" customHeight="1">
      <c r="A38" s="359" t="s">
        <v>427</v>
      </c>
      <c r="B38" s="360"/>
      <c r="C38" s="360"/>
      <c r="D38" s="360"/>
      <c r="E38" s="360"/>
      <c r="F38" s="360"/>
      <c r="G38" s="360"/>
      <c r="H38" s="360"/>
      <c r="I38" s="361"/>
      <c r="J38" s="223">
        <v>0</v>
      </c>
      <c r="K38" s="224">
        <v>855267</v>
      </c>
      <c r="L38" s="225"/>
      <c r="M38" s="394">
        <f>J38+K38</f>
        <v>855267</v>
      </c>
      <c r="N38" s="395"/>
      <c r="O38" s="407"/>
      <c r="P38" s="226">
        <f>1615132.2+152571060</f>
        <v>154186192.19999999</v>
      </c>
      <c r="Q38" s="224">
        <v>855267</v>
      </c>
      <c r="R38" s="224">
        <v>855267</v>
      </c>
      <c r="S38" s="394">
        <f>R38-J38</f>
        <v>855267</v>
      </c>
      <c r="T38" s="395"/>
      <c r="U38" s="396"/>
    </row>
    <row r="39" spans="1:25" ht="7.7" customHeight="1">
      <c r="A39" s="382" t="s">
        <v>428</v>
      </c>
      <c r="B39" s="375"/>
      <c r="C39" s="375"/>
      <c r="D39" s="375"/>
      <c r="E39" s="375"/>
      <c r="F39" s="375"/>
      <c r="G39" s="375"/>
      <c r="H39" s="375"/>
      <c r="I39" s="376"/>
      <c r="J39" s="220">
        <v>0</v>
      </c>
      <c r="K39" s="222">
        <v>0</v>
      </c>
      <c r="L39" s="217"/>
      <c r="M39" s="398">
        <v>0</v>
      </c>
      <c r="N39" s="391"/>
      <c r="O39" s="410"/>
      <c r="P39" s="227">
        <v>0</v>
      </c>
      <c r="Q39" s="222">
        <v>0</v>
      </c>
      <c r="R39" s="222">
        <v>0</v>
      </c>
      <c r="S39" s="398">
        <f>R39-J39</f>
        <v>0</v>
      </c>
      <c r="T39" s="411"/>
      <c r="U39" s="412"/>
    </row>
    <row r="40" spans="1:25" ht="7.7" customHeight="1">
      <c r="A40" s="359" t="s">
        <v>467</v>
      </c>
      <c r="B40" s="360"/>
      <c r="C40" s="360"/>
      <c r="D40" s="360"/>
      <c r="E40" s="360"/>
      <c r="F40" s="360"/>
      <c r="G40" s="360"/>
      <c r="H40" s="360"/>
      <c r="I40" s="361"/>
      <c r="J40" s="223">
        <v>0</v>
      </c>
      <c r="K40" s="224">
        <v>0</v>
      </c>
      <c r="L40" s="225"/>
      <c r="M40" s="394">
        <v>0</v>
      </c>
      <c r="N40" s="395"/>
      <c r="O40" s="407"/>
      <c r="P40" s="226">
        <v>0</v>
      </c>
      <c r="Q40" s="224">
        <v>0</v>
      </c>
      <c r="R40" s="224">
        <v>0</v>
      </c>
      <c r="S40" s="394">
        <v>0</v>
      </c>
      <c r="T40" s="395"/>
      <c r="U40" s="396"/>
    </row>
    <row r="41" spans="1:25" ht="7.7" customHeight="1">
      <c r="A41" s="359" t="s">
        <v>429</v>
      </c>
      <c r="B41" s="360"/>
      <c r="C41" s="360"/>
      <c r="D41" s="360"/>
      <c r="E41" s="360"/>
      <c r="F41" s="360"/>
      <c r="G41" s="360"/>
      <c r="H41" s="360"/>
      <c r="I41" s="361"/>
      <c r="J41" s="223">
        <v>0</v>
      </c>
      <c r="K41" s="224">
        <v>0</v>
      </c>
      <c r="L41" s="225"/>
      <c r="M41" s="394">
        <v>0</v>
      </c>
      <c r="N41" s="395"/>
      <c r="O41" s="407"/>
      <c r="P41" s="226">
        <v>0</v>
      </c>
      <c r="Q41" s="224">
        <v>0</v>
      </c>
      <c r="R41" s="224">
        <v>0</v>
      </c>
      <c r="S41" s="394">
        <v>0</v>
      </c>
      <c r="T41" s="395"/>
      <c r="U41" s="396"/>
    </row>
    <row r="42" spans="1:25" ht="7.7" customHeight="1">
      <c r="A42" s="374" t="s">
        <v>430</v>
      </c>
      <c r="B42" s="375"/>
      <c r="C42" s="375"/>
      <c r="D42" s="375"/>
      <c r="E42" s="375"/>
      <c r="F42" s="375"/>
      <c r="G42" s="375"/>
      <c r="H42" s="375"/>
      <c r="I42" s="376"/>
      <c r="J42" s="229">
        <f>SUM(J11+J14+J15+J16+J18+J30+J37)</f>
        <v>12642863446</v>
      </c>
      <c r="K42" s="230">
        <f>SUM(K11+K14+K15+K16+K18+K30+K37)</f>
        <v>1707988010.2499998</v>
      </c>
      <c r="L42" s="231"/>
      <c r="M42" s="389">
        <f>J42+K42</f>
        <v>14350851456.25</v>
      </c>
      <c r="N42" s="408"/>
      <c r="O42" s="409"/>
      <c r="P42" s="400">
        <f>Q11+Q14+Q15+Q16+Q18+Q30+Q37</f>
        <v>14350851456.25</v>
      </c>
      <c r="Q42" s="389"/>
      <c r="R42" s="230">
        <f>SUM(R11+R14+R15+R16+R18+R30+R37)</f>
        <v>14350844088.25</v>
      </c>
      <c r="S42" s="390">
        <f>S11+S14+S15+S16+S18+S30+S37+S39</f>
        <v>1707980642.2499995</v>
      </c>
      <c r="T42" s="391"/>
      <c r="U42" s="392"/>
    </row>
    <row r="43" spans="1:25" ht="7.7" customHeight="1">
      <c r="A43" s="404" t="s">
        <v>431</v>
      </c>
      <c r="B43" s="375"/>
      <c r="C43" s="375"/>
      <c r="D43" s="375"/>
      <c r="E43" s="375"/>
      <c r="F43" s="375"/>
      <c r="G43" s="375"/>
      <c r="H43" s="375"/>
      <c r="I43" s="376"/>
      <c r="J43" s="220" t="s">
        <v>255</v>
      </c>
      <c r="K43" s="222"/>
      <c r="L43" s="217"/>
      <c r="M43" s="398" t="s">
        <v>255</v>
      </c>
      <c r="N43" s="391"/>
      <c r="O43" s="405"/>
      <c r="P43" s="406" t="s">
        <v>255</v>
      </c>
      <c r="Q43" s="398"/>
      <c r="R43" s="232" t="s">
        <v>255</v>
      </c>
      <c r="S43" s="398">
        <f>S42</f>
        <v>1707980642.2499995</v>
      </c>
      <c r="T43" s="391"/>
      <c r="U43" s="392"/>
    </row>
    <row r="44" spans="1:25" ht="7.7" customHeight="1">
      <c r="A44" s="382" t="s">
        <v>468</v>
      </c>
      <c r="B44" s="375"/>
      <c r="C44" s="375"/>
      <c r="D44" s="375"/>
      <c r="E44" s="375"/>
      <c r="F44" s="375"/>
      <c r="G44" s="375"/>
      <c r="H44" s="375"/>
      <c r="I44" s="376"/>
      <c r="J44" s="220" t="s">
        <v>255</v>
      </c>
      <c r="K44" s="222"/>
      <c r="L44" s="217"/>
      <c r="M44" s="398" t="s">
        <v>255</v>
      </c>
      <c r="N44" s="391"/>
      <c r="O44" s="405"/>
      <c r="P44" s="406" t="s">
        <v>255</v>
      </c>
      <c r="Q44" s="398"/>
      <c r="R44" s="232" t="s">
        <v>255</v>
      </c>
      <c r="S44" s="398" t="s">
        <v>255</v>
      </c>
      <c r="T44" s="391"/>
      <c r="U44" s="392"/>
    </row>
    <row r="45" spans="1:25" ht="7.7" customHeight="1">
      <c r="A45" s="382" t="s">
        <v>432</v>
      </c>
      <c r="B45" s="375"/>
      <c r="C45" s="375"/>
      <c r="D45" s="375"/>
      <c r="E45" s="375"/>
      <c r="F45" s="375"/>
      <c r="G45" s="375"/>
      <c r="H45" s="375"/>
      <c r="I45" s="376"/>
      <c r="J45" s="220">
        <f>SUM(J46:J53)</f>
        <v>11413267517</v>
      </c>
      <c r="K45" s="222">
        <f>SUM(K46:K53)</f>
        <v>-687127877.34999895</v>
      </c>
      <c r="L45" s="217"/>
      <c r="M45" s="397">
        <f t="shared" ref="M45:M64" si="3">J45+K45</f>
        <v>10726139639.650002</v>
      </c>
      <c r="N45" s="397"/>
      <c r="O45" s="397"/>
      <c r="P45" s="227">
        <f>SUM(P46:P53)</f>
        <v>8046078884.1199999</v>
      </c>
      <c r="Q45" s="221">
        <f>SUM(Q46:Q53)</f>
        <v>10726139639.650002</v>
      </c>
      <c r="R45" s="221">
        <f>SUM(R46:R53)</f>
        <v>10726139639.650002</v>
      </c>
      <c r="S45" s="398">
        <f t="shared" ref="S45:S60" si="4">R45-J45</f>
        <v>-687127877.34999847</v>
      </c>
      <c r="T45" s="391"/>
      <c r="U45" s="392"/>
    </row>
    <row r="46" spans="1:25" ht="7.7" customHeight="1">
      <c r="A46" s="359" t="s">
        <v>433</v>
      </c>
      <c r="B46" s="360"/>
      <c r="C46" s="360"/>
      <c r="D46" s="360"/>
      <c r="E46" s="360"/>
      <c r="F46" s="360"/>
      <c r="G46" s="360"/>
      <c r="H46" s="360"/>
      <c r="I46" s="361"/>
      <c r="J46" s="223">
        <v>5613572245</v>
      </c>
      <c r="K46" s="224">
        <v>355337938.30000114</v>
      </c>
      <c r="L46" s="225"/>
      <c r="M46" s="393">
        <f t="shared" si="3"/>
        <v>5968910183.3000011</v>
      </c>
      <c r="N46" s="393"/>
      <c r="O46" s="393"/>
      <c r="P46" s="226">
        <v>4288574626.46</v>
      </c>
      <c r="Q46" s="224">
        <v>5968910183.3000011</v>
      </c>
      <c r="R46" s="224">
        <v>5968910183.3000011</v>
      </c>
      <c r="S46" s="394">
        <f t="shared" si="4"/>
        <v>355337938.30000114</v>
      </c>
      <c r="T46" s="395"/>
      <c r="U46" s="396"/>
    </row>
    <row r="47" spans="1:25" ht="7.7" customHeight="1">
      <c r="A47" s="359" t="s">
        <v>434</v>
      </c>
      <c r="B47" s="360"/>
      <c r="C47" s="360"/>
      <c r="D47" s="360"/>
      <c r="E47" s="360"/>
      <c r="F47" s="360"/>
      <c r="G47" s="360"/>
      <c r="H47" s="360"/>
      <c r="I47" s="361"/>
      <c r="J47" s="223">
        <v>2216291476</v>
      </c>
      <c r="K47" s="224">
        <v>-976832400.93000007</v>
      </c>
      <c r="L47" s="225"/>
      <c r="M47" s="393">
        <f t="shared" si="3"/>
        <v>1239459075.0699999</v>
      </c>
      <c r="N47" s="393"/>
      <c r="O47" s="393"/>
      <c r="P47" s="226">
        <v>1572138021.71</v>
      </c>
      <c r="Q47" s="224">
        <v>1239459075.0699999</v>
      </c>
      <c r="R47" s="224">
        <v>1239459075.0699999</v>
      </c>
      <c r="S47" s="394">
        <f t="shared" si="4"/>
        <v>-976832400.93000007</v>
      </c>
      <c r="T47" s="395"/>
      <c r="U47" s="396"/>
    </row>
    <row r="48" spans="1:25" ht="7.7" customHeight="1">
      <c r="A48" s="359" t="s">
        <v>435</v>
      </c>
      <c r="B48" s="360"/>
      <c r="C48" s="360"/>
      <c r="D48" s="360"/>
      <c r="E48" s="360"/>
      <c r="F48" s="360"/>
      <c r="G48" s="360"/>
      <c r="H48" s="360"/>
      <c r="I48" s="361"/>
      <c r="J48" s="223">
        <v>1454187339</v>
      </c>
      <c r="K48" s="224">
        <v>-79048528</v>
      </c>
      <c r="L48" s="225"/>
      <c r="M48" s="393">
        <f t="shared" si="3"/>
        <v>1375138811</v>
      </c>
      <c r="N48" s="393"/>
      <c r="O48" s="393"/>
      <c r="P48" s="226">
        <v>785476572</v>
      </c>
      <c r="Q48" s="224">
        <v>1375138811</v>
      </c>
      <c r="R48" s="224">
        <v>1375138811</v>
      </c>
      <c r="S48" s="402">
        <f t="shared" si="4"/>
        <v>-79048528</v>
      </c>
      <c r="T48" s="393"/>
      <c r="U48" s="403"/>
    </row>
    <row r="49" spans="1:21" ht="18" customHeight="1">
      <c r="A49" s="359" t="s">
        <v>436</v>
      </c>
      <c r="B49" s="360"/>
      <c r="C49" s="360"/>
      <c r="D49" s="360"/>
      <c r="E49" s="360"/>
      <c r="F49" s="360"/>
      <c r="G49" s="360"/>
      <c r="H49" s="360"/>
      <c r="I49" s="361"/>
      <c r="J49" s="223">
        <v>845407131</v>
      </c>
      <c r="K49" s="224">
        <v>2080343</v>
      </c>
      <c r="L49" s="225"/>
      <c r="M49" s="393">
        <f t="shared" si="3"/>
        <v>847487474</v>
      </c>
      <c r="N49" s="393"/>
      <c r="O49" s="393"/>
      <c r="P49" s="226">
        <v>555475951</v>
      </c>
      <c r="Q49" s="224">
        <v>847487474</v>
      </c>
      <c r="R49" s="224">
        <v>847487474</v>
      </c>
      <c r="S49" s="394">
        <f t="shared" si="4"/>
        <v>2080343</v>
      </c>
      <c r="T49" s="395"/>
      <c r="U49" s="396"/>
    </row>
    <row r="50" spans="1:21" ht="7.7" customHeight="1">
      <c r="A50" s="359" t="s">
        <v>437</v>
      </c>
      <c r="B50" s="360"/>
      <c r="C50" s="360"/>
      <c r="D50" s="360"/>
      <c r="E50" s="360"/>
      <c r="F50" s="360"/>
      <c r="G50" s="360"/>
      <c r="H50" s="360"/>
      <c r="I50" s="361"/>
      <c r="J50" s="223">
        <v>616125225</v>
      </c>
      <c r="K50" s="224">
        <v>-21782945</v>
      </c>
      <c r="L50" s="225"/>
      <c r="M50" s="393">
        <f t="shared" si="3"/>
        <v>594342280</v>
      </c>
      <c r="N50" s="393"/>
      <c r="O50" s="393"/>
      <c r="P50" s="226">
        <v>352628160</v>
      </c>
      <c r="Q50" s="224">
        <v>594342280</v>
      </c>
      <c r="R50" s="224">
        <v>594342280</v>
      </c>
      <c r="S50" s="394">
        <f t="shared" si="4"/>
        <v>-21782945</v>
      </c>
      <c r="T50" s="395"/>
      <c r="U50" s="396"/>
    </row>
    <row r="51" spans="1:21" ht="7.7" customHeight="1">
      <c r="A51" s="359" t="s">
        <v>438</v>
      </c>
      <c r="B51" s="360"/>
      <c r="C51" s="360"/>
      <c r="D51" s="360"/>
      <c r="E51" s="360"/>
      <c r="F51" s="360"/>
      <c r="G51" s="360"/>
      <c r="H51" s="360"/>
      <c r="I51" s="361"/>
      <c r="J51" s="223">
        <v>138087651</v>
      </c>
      <c r="K51" s="224">
        <v>8439815.2800000012</v>
      </c>
      <c r="L51" s="225"/>
      <c r="M51" s="393">
        <f t="shared" si="3"/>
        <v>146527466.28</v>
      </c>
      <c r="N51" s="393"/>
      <c r="O51" s="393"/>
      <c r="P51" s="226">
        <v>100133897.95</v>
      </c>
      <c r="Q51" s="224">
        <v>146527466.28</v>
      </c>
      <c r="R51" s="224">
        <v>146527466.28</v>
      </c>
      <c r="S51" s="394">
        <f t="shared" si="4"/>
        <v>8439815.2800000012</v>
      </c>
      <c r="T51" s="395"/>
      <c r="U51" s="396"/>
    </row>
    <row r="52" spans="1:21" ht="7.7" customHeight="1">
      <c r="A52" s="359" t="s">
        <v>439</v>
      </c>
      <c r="B52" s="360"/>
      <c r="C52" s="360"/>
      <c r="D52" s="360"/>
      <c r="E52" s="360"/>
      <c r="F52" s="360"/>
      <c r="G52" s="360"/>
      <c r="H52" s="360"/>
      <c r="I52" s="361"/>
      <c r="J52" s="223">
        <v>215746053</v>
      </c>
      <c r="K52" s="224">
        <v>10411235</v>
      </c>
      <c r="L52" s="225"/>
      <c r="M52" s="393">
        <f t="shared" si="3"/>
        <v>226157288</v>
      </c>
      <c r="N52" s="393"/>
      <c r="O52" s="393"/>
      <c r="P52" s="226">
        <v>136808717</v>
      </c>
      <c r="Q52" s="224">
        <v>226157288</v>
      </c>
      <c r="R52" s="224">
        <v>226157288</v>
      </c>
      <c r="S52" s="394">
        <f t="shared" si="4"/>
        <v>10411235</v>
      </c>
      <c r="T52" s="395"/>
      <c r="U52" s="396"/>
    </row>
    <row r="53" spans="1:21" ht="7.7" customHeight="1">
      <c r="A53" s="359" t="s">
        <v>440</v>
      </c>
      <c r="B53" s="360"/>
      <c r="C53" s="360"/>
      <c r="D53" s="360"/>
      <c r="E53" s="360"/>
      <c r="F53" s="360"/>
      <c r="G53" s="360"/>
      <c r="H53" s="360"/>
      <c r="I53" s="361"/>
      <c r="J53" s="223">
        <v>313850397</v>
      </c>
      <c r="K53" s="224">
        <v>14266665</v>
      </c>
      <c r="L53" s="225"/>
      <c r="M53" s="393">
        <f t="shared" si="3"/>
        <v>328117062</v>
      </c>
      <c r="N53" s="393"/>
      <c r="O53" s="393"/>
      <c r="P53" s="226">
        <v>254842938</v>
      </c>
      <c r="Q53" s="224">
        <v>328117062</v>
      </c>
      <c r="R53" s="224">
        <v>328117062</v>
      </c>
      <c r="S53" s="394">
        <f t="shared" si="4"/>
        <v>14266665</v>
      </c>
      <c r="T53" s="395"/>
      <c r="U53" s="396"/>
    </row>
    <row r="54" spans="1:21" ht="7.7" customHeight="1">
      <c r="A54" s="382" t="s">
        <v>441</v>
      </c>
      <c r="B54" s="375"/>
      <c r="C54" s="375"/>
      <c r="D54" s="375"/>
      <c r="E54" s="375"/>
      <c r="F54" s="375"/>
      <c r="G54" s="375"/>
      <c r="H54" s="375"/>
      <c r="I54" s="376"/>
      <c r="J54" s="220">
        <f>SUM(I55:J58)</f>
        <v>1205989816</v>
      </c>
      <c r="K54" s="222">
        <f>SUM(K55:K58)</f>
        <v>1445755760.6700003</v>
      </c>
      <c r="L54" s="217"/>
      <c r="M54" s="397">
        <f t="shared" si="3"/>
        <v>2651745576.6700001</v>
      </c>
      <c r="N54" s="397"/>
      <c r="O54" s="397"/>
      <c r="P54" s="227">
        <f>SUM(P55:P58)</f>
        <v>4736694213.289999</v>
      </c>
      <c r="Q54" s="221">
        <f>SUM(Q55:Q58)</f>
        <v>2651745576.6700001</v>
      </c>
      <c r="R54" s="221">
        <f>SUM(R55:R58)</f>
        <v>2651745576.6700001</v>
      </c>
      <c r="S54" s="398">
        <f t="shared" si="4"/>
        <v>1445755760.6700001</v>
      </c>
      <c r="T54" s="391"/>
      <c r="U54" s="392"/>
    </row>
    <row r="55" spans="1:21" ht="7.7" customHeight="1">
      <c r="A55" s="359" t="s">
        <v>442</v>
      </c>
      <c r="B55" s="360"/>
      <c r="C55" s="360"/>
      <c r="D55" s="360"/>
      <c r="E55" s="360"/>
      <c r="F55" s="360"/>
      <c r="G55" s="360"/>
      <c r="H55" s="360"/>
      <c r="I55" s="361"/>
      <c r="J55" s="223">
        <v>0</v>
      </c>
      <c r="K55" s="224">
        <v>0</v>
      </c>
      <c r="L55" s="225"/>
      <c r="M55" s="393">
        <f t="shared" si="3"/>
        <v>0</v>
      </c>
      <c r="N55" s="393"/>
      <c r="O55" s="393"/>
      <c r="P55" s="226">
        <v>307485502.52999997</v>
      </c>
      <c r="Q55" s="224">
        <v>0</v>
      </c>
      <c r="R55" s="224">
        <v>0</v>
      </c>
      <c r="S55" s="394">
        <f t="shared" si="4"/>
        <v>0</v>
      </c>
      <c r="T55" s="395"/>
      <c r="U55" s="396"/>
    </row>
    <row r="56" spans="1:21" ht="7.7" customHeight="1">
      <c r="A56" s="359" t="s">
        <v>443</v>
      </c>
      <c r="B56" s="360"/>
      <c r="C56" s="360"/>
      <c r="D56" s="360"/>
      <c r="E56" s="360"/>
      <c r="F56" s="360"/>
      <c r="G56" s="360"/>
      <c r="H56" s="360"/>
      <c r="I56" s="361"/>
      <c r="J56" s="223">
        <v>1205989816</v>
      </c>
      <c r="K56" s="224">
        <v>1443746760.6700003</v>
      </c>
      <c r="L56" s="225"/>
      <c r="M56" s="393">
        <f t="shared" si="3"/>
        <v>2649736576.6700001</v>
      </c>
      <c r="N56" s="393"/>
      <c r="O56" s="393"/>
      <c r="P56" s="226">
        <v>2818085624.9099998</v>
      </c>
      <c r="Q56" s="224">
        <v>2649736576.6700001</v>
      </c>
      <c r="R56" s="224">
        <v>2649736576.6700001</v>
      </c>
      <c r="S56" s="394">
        <f t="shared" si="4"/>
        <v>1443746760.6700001</v>
      </c>
      <c r="T56" s="395"/>
      <c r="U56" s="396"/>
    </row>
    <row r="57" spans="1:21" ht="7.7" customHeight="1">
      <c r="A57" s="359" t="s">
        <v>444</v>
      </c>
      <c r="B57" s="360"/>
      <c r="C57" s="360"/>
      <c r="D57" s="360"/>
      <c r="E57" s="360"/>
      <c r="F57" s="360"/>
      <c r="G57" s="360"/>
      <c r="H57" s="360"/>
      <c r="I57" s="361"/>
      <c r="J57" s="223">
        <v>0</v>
      </c>
      <c r="K57" s="224">
        <v>0</v>
      </c>
      <c r="L57" s="225"/>
      <c r="M57" s="393">
        <f t="shared" si="3"/>
        <v>0</v>
      </c>
      <c r="N57" s="393"/>
      <c r="O57" s="393"/>
      <c r="P57" s="226">
        <v>0</v>
      </c>
      <c r="Q57" s="224">
        <v>0</v>
      </c>
      <c r="R57" s="224">
        <v>0</v>
      </c>
      <c r="S57" s="394">
        <f t="shared" si="4"/>
        <v>0</v>
      </c>
      <c r="T57" s="395"/>
      <c r="U57" s="396"/>
    </row>
    <row r="58" spans="1:21" ht="7.7" customHeight="1">
      <c r="A58" s="359" t="s">
        <v>445</v>
      </c>
      <c r="B58" s="360"/>
      <c r="C58" s="360"/>
      <c r="D58" s="360"/>
      <c r="E58" s="360"/>
      <c r="F58" s="360"/>
      <c r="G58" s="360"/>
      <c r="H58" s="360"/>
      <c r="I58" s="361"/>
      <c r="J58" s="223">
        <v>0</v>
      </c>
      <c r="K58" s="224">
        <v>2009000</v>
      </c>
      <c r="L58" s="225"/>
      <c r="M58" s="393">
        <f t="shared" si="3"/>
        <v>2009000</v>
      </c>
      <c r="N58" s="393"/>
      <c r="O58" s="393"/>
      <c r="P58" s="226">
        <v>1611123085.8499999</v>
      </c>
      <c r="Q58" s="224">
        <v>2009000</v>
      </c>
      <c r="R58" s="224">
        <v>2009000</v>
      </c>
      <c r="S58" s="394">
        <f t="shared" si="4"/>
        <v>2009000</v>
      </c>
      <c r="T58" s="395"/>
      <c r="U58" s="396"/>
    </row>
    <row r="59" spans="1:21" ht="7.7" customHeight="1">
      <c r="A59" s="382" t="s">
        <v>446</v>
      </c>
      <c r="B59" s="375"/>
      <c r="C59" s="375"/>
      <c r="D59" s="375"/>
      <c r="E59" s="375"/>
      <c r="F59" s="375"/>
      <c r="G59" s="375"/>
      <c r="H59" s="375"/>
      <c r="I59" s="376"/>
      <c r="J59" s="220">
        <f>J60</f>
        <v>511510962</v>
      </c>
      <c r="K59" s="222">
        <f>K60</f>
        <v>44128645.289999962</v>
      </c>
      <c r="L59" s="217"/>
      <c r="M59" s="397">
        <f t="shared" si="3"/>
        <v>555639607.28999996</v>
      </c>
      <c r="N59" s="397"/>
      <c r="O59" s="397"/>
      <c r="P59" s="227">
        <f>P60</f>
        <v>378613701</v>
      </c>
      <c r="Q59" s="222">
        <f>Q60</f>
        <v>555639607.28999996</v>
      </c>
      <c r="R59" s="222">
        <f>R60</f>
        <v>555639607.28999996</v>
      </c>
      <c r="S59" s="398">
        <f t="shared" si="4"/>
        <v>44128645.289999962</v>
      </c>
      <c r="T59" s="391"/>
      <c r="U59" s="392"/>
    </row>
    <row r="60" spans="1:21" ht="7.7" customHeight="1">
      <c r="A60" s="359" t="s">
        <v>447</v>
      </c>
      <c r="B60" s="360"/>
      <c r="C60" s="360"/>
      <c r="D60" s="360"/>
      <c r="E60" s="360"/>
      <c r="F60" s="360"/>
      <c r="G60" s="360"/>
      <c r="H60" s="360"/>
      <c r="I60" s="361"/>
      <c r="J60" s="223">
        <v>511510962</v>
      </c>
      <c r="K60" s="224">
        <v>44128645.289999962</v>
      </c>
      <c r="L60" s="225"/>
      <c r="M60" s="393">
        <f t="shared" si="3"/>
        <v>555639607.28999996</v>
      </c>
      <c r="N60" s="393"/>
      <c r="O60" s="393"/>
      <c r="P60" s="226">
        <v>378613701</v>
      </c>
      <c r="Q60" s="224">
        <v>555639607.28999996</v>
      </c>
      <c r="R60" s="224">
        <v>555639607.28999996</v>
      </c>
      <c r="S60" s="394">
        <f t="shared" si="4"/>
        <v>44128645.289999962</v>
      </c>
      <c r="T60" s="395"/>
      <c r="U60" s="396"/>
    </row>
    <row r="61" spans="1:21" ht="7.7" customHeight="1">
      <c r="A61" s="359" t="s">
        <v>448</v>
      </c>
      <c r="B61" s="360"/>
      <c r="C61" s="360"/>
      <c r="D61" s="360"/>
      <c r="E61" s="360"/>
      <c r="F61" s="360"/>
      <c r="G61" s="360"/>
      <c r="H61" s="360"/>
      <c r="I61" s="361"/>
      <c r="J61" s="223">
        <v>0</v>
      </c>
      <c r="K61" s="224">
        <v>0</v>
      </c>
      <c r="L61" s="225"/>
      <c r="M61" s="393">
        <f t="shared" si="3"/>
        <v>0</v>
      </c>
      <c r="N61" s="393"/>
      <c r="O61" s="393"/>
      <c r="P61" s="226">
        <v>0</v>
      </c>
      <c r="Q61" s="224">
        <v>0</v>
      </c>
      <c r="R61" s="224">
        <v>0</v>
      </c>
      <c r="S61" s="394">
        <v>0</v>
      </c>
      <c r="T61" s="395"/>
      <c r="U61" s="396"/>
    </row>
    <row r="62" spans="1:21" ht="7.7" customHeight="1">
      <c r="A62" s="382" t="s">
        <v>449</v>
      </c>
      <c r="B62" s="375"/>
      <c r="C62" s="375"/>
      <c r="D62" s="375"/>
      <c r="E62" s="375"/>
      <c r="F62" s="375"/>
      <c r="G62" s="375"/>
      <c r="H62" s="375"/>
      <c r="I62" s="376"/>
      <c r="J62" s="220">
        <v>0</v>
      </c>
      <c r="K62" s="222">
        <v>0</v>
      </c>
      <c r="L62" s="217"/>
      <c r="M62" s="397">
        <f t="shared" si="3"/>
        <v>0</v>
      </c>
      <c r="N62" s="397"/>
      <c r="O62" s="397"/>
      <c r="P62" s="227">
        <v>0</v>
      </c>
      <c r="Q62" s="222">
        <v>0</v>
      </c>
      <c r="R62" s="222">
        <v>0</v>
      </c>
      <c r="S62" s="398">
        <v>0</v>
      </c>
      <c r="T62" s="391"/>
      <c r="U62" s="392"/>
    </row>
    <row r="63" spans="1:21" ht="7.7" customHeight="1">
      <c r="A63" s="382" t="s">
        <v>450</v>
      </c>
      <c r="B63" s="375"/>
      <c r="C63" s="375"/>
      <c r="D63" s="375"/>
      <c r="E63" s="375"/>
      <c r="F63" s="375"/>
      <c r="G63" s="375"/>
      <c r="H63" s="375"/>
      <c r="I63" s="376"/>
      <c r="J63" s="220">
        <v>0</v>
      </c>
      <c r="K63" s="222">
        <v>0</v>
      </c>
      <c r="L63" s="217"/>
      <c r="M63" s="397">
        <f t="shared" si="3"/>
        <v>0</v>
      </c>
      <c r="N63" s="397"/>
      <c r="O63" s="397"/>
      <c r="P63" s="227">
        <v>0</v>
      </c>
      <c r="Q63" s="222">
        <v>0</v>
      </c>
      <c r="R63" s="222">
        <v>0</v>
      </c>
      <c r="S63" s="398">
        <v>0</v>
      </c>
      <c r="T63" s="391"/>
      <c r="U63" s="392"/>
    </row>
    <row r="64" spans="1:21" ht="7.7" customHeight="1">
      <c r="A64" s="374" t="s">
        <v>451</v>
      </c>
      <c r="B64" s="375"/>
      <c r="C64" s="375"/>
      <c r="D64" s="375"/>
      <c r="E64" s="375"/>
      <c r="F64" s="375"/>
      <c r="G64" s="375"/>
      <c r="H64" s="375"/>
      <c r="I64" s="376"/>
      <c r="J64" s="233">
        <f>J45+J54+J59</f>
        <v>13130768295</v>
      </c>
      <c r="K64" s="234">
        <f>K45+K54+K59</f>
        <v>802756528.61000133</v>
      </c>
      <c r="L64" s="217"/>
      <c r="M64" s="388">
        <f t="shared" si="3"/>
        <v>13933524823.610001</v>
      </c>
      <c r="N64" s="388"/>
      <c r="O64" s="389"/>
      <c r="P64" s="399">
        <f>Q45+Q54+Q59</f>
        <v>13933524823.610001</v>
      </c>
      <c r="Q64" s="390"/>
      <c r="R64" s="234">
        <f>R45+R54+R59</f>
        <v>13933524823.610001</v>
      </c>
      <c r="S64" s="400">
        <f>R64-J64</f>
        <v>802756528.61000061</v>
      </c>
      <c r="T64" s="388"/>
      <c r="U64" s="401"/>
    </row>
    <row r="65" spans="1:24" ht="7.7" customHeight="1">
      <c r="A65" s="235"/>
      <c r="B65" s="236"/>
      <c r="C65" s="236"/>
      <c r="D65" s="236"/>
      <c r="E65" s="236"/>
      <c r="F65" s="236"/>
      <c r="G65" s="236"/>
      <c r="H65" s="236"/>
      <c r="I65" s="237"/>
      <c r="J65" s="238"/>
      <c r="K65" s="239"/>
      <c r="L65" s="240"/>
      <c r="M65" s="241"/>
      <c r="N65" s="241"/>
      <c r="O65" s="242"/>
      <c r="P65" s="243"/>
      <c r="Q65" s="242"/>
      <c r="R65" s="239"/>
      <c r="S65" s="241"/>
      <c r="T65" s="241"/>
      <c r="U65" s="244"/>
    </row>
    <row r="66" spans="1:24" ht="7.7" customHeight="1">
      <c r="A66" s="374" t="s">
        <v>452</v>
      </c>
      <c r="B66" s="375"/>
      <c r="C66" s="375"/>
      <c r="D66" s="375"/>
      <c r="E66" s="375"/>
      <c r="F66" s="375"/>
      <c r="G66" s="375"/>
      <c r="H66" s="375"/>
      <c r="I66" s="376"/>
      <c r="J66" s="233">
        <v>0</v>
      </c>
      <c r="K66" s="234">
        <f>K67</f>
        <v>0</v>
      </c>
      <c r="L66" s="217"/>
      <c r="M66" s="388">
        <f>J66+K66</f>
        <v>0</v>
      </c>
      <c r="N66" s="388"/>
      <c r="O66" s="389"/>
      <c r="P66" s="245">
        <f>P67</f>
        <v>200550000</v>
      </c>
      <c r="Q66" s="246">
        <f>Q67</f>
        <v>0</v>
      </c>
      <c r="R66" s="234">
        <f>R67</f>
        <v>0</v>
      </c>
      <c r="S66" s="390">
        <f>R66-J66</f>
        <v>0</v>
      </c>
      <c r="T66" s="391"/>
      <c r="U66" s="392"/>
    </row>
    <row r="67" spans="1:24" ht="7.7" customHeight="1">
      <c r="A67" s="359" t="s">
        <v>453</v>
      </c>
      <c r="B67" s="360"/>
      <c r="C67" s="360"/>
      <c r="D67" s="360"/>
      <c r="E67" s="360"/>
      <c r="F67" s="360"/>
      <c r="G67" s="360"/>
      <c r="H67" s="360"/>
      <c r="I67" s="361"/>
      <c r="J67" s="223">
        <v>0</v>
      </c>
      <c r="K67" s="224">
        <v>0</v>
      </c>
      <c r="L67" s="225"/>
      <c r="M67" s="393">
        <f>J67+K67</f>
        <v>0</v>
      </c>
      <c r="N67" s="393"/>
      <c r="O67" s="394"/>
      <c r="P67" s="247">
        <v>200550000</v>
      </c>
      <c r="Q67" s="224">
        <v>0</v>
      </c>
      <c r="R67" s="224">
        <v>0</v>
      </c>
      <c r="S67" s="394">
        <f>R67-J67</f>
        <v>0</v>
      </c>
      <c r="T67" s="395"/>
      <c r="U67" s="396"/>
    </row>
    <row r="68" spans="1:24" ht="7.7" customHeight="1">
      <c r="A68" s="248"/>
      <c r="B68" s="249"/>
      <c r="C68" s="249"/>
      <c r="D68" s="249"/>
      <c r="E68" s="249"/>
      <c r="F68" s="249"/>
      <c r="G68" s="249"/>
      <c r="H68" s="249"/>
      <c r="I68" s="250"/>
      <c r="J68" s="251"/>
      <c r="K68" s="252"/>
      <c r="L68" s="253"/>
      <c r="M68" s="254"/>
      <c r="N68" s="254"/>
      <c r="O68" s="252"/>
      <c r="P68" s="254"/>
      <c r="Q68" s="252"/>
      <c r="R68" s="252"/>
      <c r="S68" s="254"/>
      <c r="T68" s="253"/>
      <c r="U68" s="255"/>
    </row>
    <row r="69" spans="1:24" ht="15" customHeight="1">
      <c r="A69" s="374" t="s">
        <v>454</v>
      </c>
      <c r="B69" s="375"/>
      <c r="C69" s="375"/>
      <c r="D69" s="375"/>
      <c r="E69" s="375"/>
      <c r="F69" s="375"/>
      <c r="G69" s="375"/>
      <c r="H69" s="375"/>
      <c r="I69" s="376"/>
      <c r="J69" s="256">
        <f>J42+J64+J66</f>
        <v>25773631741</v>
      </c>
      <c r="K69" s="257">
        <f>K42+K64+K66</f>
        <v>2510744538.8600011</v>
      </c>
      <c r="L69" s="258"/>
      <c r="M69" s="377">
        <f>J69+K69</f>
        <v>28284376279.860001</v>
      </c>
      <c r="N69" s="377"/>
      <c r="O69" s="378"/>
      <c r="P69" s="379">
        <f>P42+P64+Q66</f>
        <v>28284376279.860001</v>
      </c>
      <c r="Q69" s="378"/>
      <c r="R69" s="257">
        <f>R42+R64+R66</f>
        <v>28284368911.860001</v>
      </c>
      <c r="S69" s="378">
        <f>S42+S64+S66</f>
        <v>2510737170.8600001</v>
      </c>
      <c r="T69" s="380"/>
      <c r="U69" s="381"/>
      <c r="X69" s="259"/>
    </row>
    <row r="70" spans="1:24" ht="5.25" customHeight="1">
      <c r="A70" s="235"/>
      <c r="B70" s="236"/>
      <c r="C70" s="236"/>
      <c r="D70" s="236"/>
      <c r="E70" s="236"/>
      <c r="F70" s="236"/>
      <c r="G70" s="236"/>
      <c r="H70" s="236"/>
      <c r="I70" s="237"/>
      <c r="J70" s="260"/>
      <c r="K70" s="261"/>
      <c r="L70" s="262"/>
      <c r="M70" s="263"/>
      <c r="N70" s="263"/>
      <c r="O70" s="261"/>
      <c r="P70" s="263"/>
      <c r="Q70" s="264"/>
      <c r="R70" s="261"/>
      <c r="S70" s="263"/>
      <c r="T70" s="262"/>
      <c r="U70" s="265"/>
      <c r="X70" s="259"/>
    </row>
    <row r="71" spans="1:24" ht="6.75" customHeight="1">
      <c r="A71" s="382" t="s">
        <v>455</v>
      </c>
      <c r="B71" s="375"/>
      <c r="C71" s="375"/>
      <c r="D71" s="375"/>
      <c r="E71" s="375"/>
      <c r="F71" s="375"/>
      <c r="G71" s="375"/>
      <c r="H71" s="375"/>
      <c r="I71" s="376"/>
      <c r="J71" s="266"/>
      <c r="K71" s="267"/>
      <c r="L71" s="213"/>
      <c r="M71" s="383"/>
      <c r="N71" s="384"/>
      <c r="O71" s="385"/>
      <c r="P71" s="386"/>
      <c r="Q71" s="383"/>
      <c r="R71" s="268"/>
      <c r="S71" s="383"/>
      <c r="T71" s="384"/>
      <c r="U71" s="387"/>
    </row>
    <row r="72" spans="1:24" ht="7.7" customHeight="1">
      <c r="A72" s="359" t="s">
        <v>456</v>
      </c>
      <c r="B72" s="360"/>
      <c r="C72" s="360"/>
      <c r="D72" s="360"/>
      <c r="E72" s="360"/>
      <c r="F72" s="360"/>
      <c r="G72" s="360"/>
      <c r="H72" s="360"/>
      <c r="I72" s="361"/>
      <c r="J72" s="269">
        <v>0</v>
      </c>
      <c r="K72" s="270">
        <v>0</v>
      </c>
      <c r="L72" s="271"/>
      <c r="M72" s="362">
        <f>J72+K72</f>
        <v>0</v>
      </c>
      <c r="N72" s="362"/>
      <c r="O72" s="363"/>
      <c r="P72" s="364">
        <v>0</v>
      </c>
      <c r="Q72" s="363"/>
      <c r="R72" s="272">
        <v>0</v>
      </c>
      <c r="S72" s="364">
        <f>R72-J72</f>
        <v>0</v>
      </c>
      <c r="T72" s="362"/>
      <c r="U72" s="373"/>
    </row>
    <row r="73" spans="1:24" ht="7.5" customHeight="1">
      <c r="A73" s="359" t="s">
        <v>457</v>
      </c>
      <c r="B73" s="360"/>
      <c r="C73" s="360"/>
      <c r="D73" s="360"/>
      <c r="E73" s="360"/>
      <c r="F73" s="360"/>
      <c r="G73" s="360"/>
      <c r="H73" s="360"/>
      <c r="I73" s="361"/>
      <c r="J73" s="269">
        <v>0</v>
      </c>
      <c r="K73" s="270">
        <v>0</v>
      </c>
      <c r="L73" s="271"/>
      <c r="M73" s="362">
        <v>0</v>
      </c>
      <c r="N73" s="362"/>
      <c r="O73" s="363"/>
      <c r="P73" s="364">
        <v>0</v>
      </c>
      <c r="Q73" s="363"/>
      <c r="R73" s="272">
        <v>0</v>
      </c>
      <c r="S73" s="363">
        <v>0</v>
      </c>
      <c r="T73" s="365"/>
      <c r="U73" s="366"/>
      <c r="W73" s="273"/>
    </row>
    <row r="74" spans="1:24" ht="7.7" customHeight="1">
      <c r="A74" s="359" t="s">
        <v>458</v>
      </c>
      <c r="B74" s="360"/>
      <c r="C74" s="360"/>
      <c r="D74" s="360"/>
      <c r="E74" s="360"/>
      <c r="F74" s="360"/>
      <c r="G74" s="360"/>
      <c r="H74" s="360"/>
      <c r="I74" s="361"/>
      <c r="J74" s="269">
        <v>0</v>
      </c>
      <c r="K74" s="270">
        <f>K72</f>
        <v>0</v>
      </c>
      <c r="L74" s="271"/>
      <c r="M74" s="362">
        <f>M72</f>
        <v>0</v>
      </c>
      <c r="N74" s="362"/>
      <c r="O74" s="363"/>
      <c r="P74" s="364">
        <f>P72</f>
        <v>0</v>
      </c>
      <c r="Q74" s="363"/>
      <c r="R74" s="272">
        <f>R72</f>
        <v>0</v>
      </c>
      <c r="S74" s="363">
        <f>S72</f>
        <v>0</v>
      </c>
      <c r="T74" s="365"/>
      <c r="U74" s="366"/>
      <c r="W74" s="259"/>
    </row>
    <row r="75" spans="1:24" ht="2.25" customHeight="1">
      <c r="A75" s="367" t="s">
        <v>255</v>
      </c>
      <c r="B75" s="368"/>
      <c r="C75" s="368"/>
      <c r="D75" s="368"/>
      <c r="E75" s="368"/>
      <c r="F75" s="368"/>
      <c r="G75" s="368"/>
      <c r="H75" s="368"/>
      <c r="I75" s="369"/>
      <c r="J75" s="274" t="s">
        <v>255</v>
      </c>
      <c r="K75" s="274" t="s">
        <v>255</v>
      </c>
      <c r="M75" s="370" t="s">
        <v>255</v>
      </c>
      <c r="N75" s="368"/>
      <c r="O75" s="369"/>
      <c r="P75" s="371" t="s">
        <v>255</v>
      </c>
      <c r="Q75" s="370"/>
      <c r="R75" s="274" t="s">
        <v>255</v>
      </c>
      <c r="S75" s="370" t="s">
        <v>255</v>
      </c>
      <c r="T75" s="368"/>
      <c r="U75" s="372"/>
    </row>
    <row r="76" spans="1:24" ht="15" hidden="1" customHeight="1">
      <c r="A76" s="275"/>
      <c r="U76" s="276"/>
    </row>
    <row r="77" spans="1:24">
      <c r="A77" s="275"/>
      <c r="U77" s="276"/>
    </row>
    <row r="78" spans="1:24">
      <c r="A78" s="275"/>
      <c r="U78" s="276"/>
    </row>
    <row r="79" spans="1:24" ht="12" customHeight="1">
      <c r="A79" s="275"/>
      <c r="B79" s="277"/>
      <c r="C79" s="278"/>
      <c r="D79" s="278"/>
      <c r="E79" s="279"/>
      <c r="F79" s="278"/>
      <c r="G79" s="278"/>
      <c r="H79" s="278"/>
      <c r="I79" s="278"/>
      <c r="J79" s="278"/>
      <c r="K79" s="278"/>
      <c r="L79" s="278"/>
      <c r="M79" s="278"/>
      <c r="N79" s="278"/>
      <c r="O79" s="278"/>
      <c r="P79" s="278"/>
      <c r="Q79" s="278"/>
      <c r="R79" s="278"/>
      <c r="S79" s="278"/>
      <c r="T79" s="278"/>
      <c r="U79" s="280"/>
    </row>
    <row r="80" spans="1:24" ht="9.75" customHeight="1">
      <c r="A80" s="275"/>
      <c r="B80" s="278"/>
      <c r="C80" s="278"/>
      <c r="D80" s="278"/>
      <c r="E80" s="281"/>
      <c r="F80" s="278"/>
      <c r="G80" s="278"/>
      <c r="H80" s="278"/>
      <c r="I80" s="278"/>
      <c r="J80" s="278"/>
      <c r="K80" s="281"/>
      <c r="L80" s="281"/>
      <c r="M80" s="282"/>
      <c r="N80" s="282"/>
      <c r="O80" s="282"/>
      <c r="P80" s="282"/>
      <c r="Q80" s="282"/>
      <c r="R80" s="278"/>
      <c r="S80" s="278"/>
      <c r="T80" s="278"/>
      <c r="U80" s="280"/>
    </row>
    <row r="81" spans="1:21" ht="25.5" customHeight="1">
      <c r="A81" s="275"/>
      <c r="B81" s="278"/>
      <c r="C81" s="278"/>
      <c r="D81" s="352" t="s">
        <v>469</v>
      </c>
      <c r="E81" s="352"/>
      <c r="F81" s="352"/>
      <c r="G81" s="352"/>
      <c r="H81" s="278"/>
      <c r="I81" s="353" t="s">
        <v>470</v>
      </c>
      <c r="J81" s="353"/>
      <c r="K81" s="353"/>
      <c r="L81" s="353"/>
      <c r="M81" s="353"/>
      <c r="N81" s="283"/>
      <c r="O81" s="283"/>
      <c r="P81" s="283"/>
      <c r="Q81" s="353" t="s">
        <v>471</v>
      </c>
      <c r="R81" s="353"/>
      <c r="S81" s="353"/>
      <c r="T81" s="353"/>
      <c r="U81" s="354"/>
    </row>
    <row r="82" spans="1:21" ht="85.5" customHeight="1">
      <c r="A82" s="284"/>
      <c r="B82" s="285"/>
      <c r="C82" s="285"/>
      <c r="D82" s="355" t="s">
        <v>472</v>
      </c>
      <c r="E82" s="355"/>
      <c r="F82" s="355"/>
      <c r="G82" s="355"/>
      <c r="H82" s="285"/>
      <c r="I82" s="356" t="s">
        <v>473</v>
      </c>
      <c r="J82" s="356"/>
      <c r="K82" s="356"/>
      <c r="L82" s="356"/>
      <c r="M82" s="356"/>
      <c r="N82" s="285"/>
      <c r="O82" s="285"/>
      <c r="P82" s="285"/>
      <c r="Q82" s="357" t="s">
        <v>474</v>
      </c>
      <c r="R82" s="357"/>
      <c r="S82" s="357"/>
      <c r="T82" s="357"/>
      <c r="U82" s="358"/>
    </row>
  </sheetData>
  <mergeCells count="215">
    <mergeCell ref="S8:U9"/>
    <mergeCell ref="M9:O9"/>
    <mergeCell ref="P9:Q9"/>
    <mergeCell ref="A10:I10"/>
    <mergeCell ref="M10:O10"/>
    <mergeCell ref="P10:Q10"/>
    <mergeCell ref="S10:U10"/>
    <mergeCell ref="B2:B5"/>
    <mergeCell ref="F2:P2"/>
    <mergeCell ref="F3:P3"/>
    <mergeCell ref="F5:P6"/>
    <mergeCell ref="A8:I9"/>
    <mergeCell ref="J8:R8"/>
    <mergeCell ref="A13:I13"/>
    <mergeCell ref="M13:O13"/>
    <mergeCell ref="S13:U13"/>
    <mergeCell ref="A14:I14"/>
    <mergeCell ref="M14:O14"/>
    <mergeCell ref="S14:U14"/>
    <mergeCell ref="A11:I11"/>
    <mergeCell ref="M11:O11"/>
    <mergeCell ref="S11:U11"/>
    <mergeCell ref="A12:I12"/>
    <mergeCell ref="M12:O12"/>
    <mergeCell ref="S12:U12"/>
    <mergeCell ref="A17:I17"/>
    <mergeCell ref="M17:O17"/>
    <mergeCell ref="S17:U17"/>
    <mergeCell ref="A18:I18"/>
    <mergeCell ref="M18:O18"/>
    <mergeCell ref="S18:U18"/>
    <mergeCell ref="A15:I15"/>
    <mergeCell ref="M15:O15"/>
    <mergeCell ref="S15:U15"/>
    <mergeCell ref="A16:I16"/>
    <mergeCell ref="M16:O16"/>
    <mergeCell ref="S16:U16"/>
    <mergeCell ref="A21:I21"/>
    <mergeCell ref="M21:O21"/>
    <mergeCell ref="S21:U21"/>
    <mergeCell ref="A22:I22"/>
    <mergeCell ref="M22:O22"/>
    <mergeCell ref="S22:U22"/>
    <mergeCell ref="A19:I19"/>
    <mergeCell ref="M19:O19"/>
    <mergeCell ref="S19:U19"/>
    <mergeCell ref="A20:I20"/>
    <mergeCell ref="M20:O20"/>
    <mergeCell ref="S20:U20"/>
    <mergeCell ref="A25:I25"/>
    <mergeCell ref="M25:O25"/>
    <mergeCell ref="S25:U25"/>
    <mergeCell ref="A26:I26"/>
    <mergeCell ref="M26:O26"/>
    <mergeCell ref="S26:U26"/>
    <mergeCell ref="A23:I23"/>
    <mergeCell ref="M23:O23"/>
    <mergeCell ref="S23:U23"/>
    <mergeCell ref="A24:I24"/>
    <mergeCell ref="M24:O24"/>
    <mergeCell ref="S24:U24"/>
    <mergeCell ref="A29:I29"/>
    <mergeCell ref="M29:O29"/>
    <mergeCell ref="S29:U29"/>
    <mergeCell ref="A30:I30"/>
    <mergeCell ref="M30:O30"/>
    <mergeCell ref="S30:U30"/>
    <mergeCell ref="A27:I27"/>
    <mergeCell ref="M27:O27"/>
    <mergeCell ref="S27:U27"/>
    <mergeCell ref="A28:I28"/>
    <mergeCell ref="M28:O28"/>
    <mergeCell ref="S28:U28"/>
    <mergeCell ref="A33:I33"/>
    <mergeCell ref="M33:O33"/>
    <mergeCell ref="S33:U33"/>
    <mergeCell ref="A34:I34"/>
    <mergeCell ref="M34:O34"/>
    <mergeCell ref="S34:U34"/>
    <mergeCell ref="A31:I31"/>
    <mergeCell ref="M31:O31"/>
    <mergeCell ref="S31:U31"/>
    <mergeCell ref="A32:I32"/>
    <mergeCell ref="M32:O32"/>
    <mergeCell ref="S32:U32"/>
    <mergeCell ref="A37:I37"/>
    <mergeCell ref="M37:O37"/>
    <mergeCell ref="S37:U37"/>
    <mergeCell ref="A38:I38"/>
    <mergeCell ref="M38:O38"/>
    <mergeCell ref="S38:U38"/>
    <mergeCell ref="A35:I35"/>
    <mergeCell ref="M35:O35"/>
    <mergeCell ref="S35:U35"/>
    <mergeCell ref="A36:I36"/>
    <mergeCell ref="M36:O36"/>
    <mergeCell ref="S36:U36"/>
    <mergeCell ref="A41:I41"/>
    <mergeCell ref="M41:O41"/>
    <mergeCell ref="S41:U41"/>
    <mergeCell ref="A42:I42"/>
    <mergeCell ref="M42:O42"/>
    <mergeCell ref="P42:Q42"/>
    <mergeCell ref="S42:U42"/>
    <mergeCell ref="A39:I39"/>
    <mergeCell ref="M39:O39"/>
    <mergeCell ref="S39:U39"/>
    <mergeCell ref="A40:I40"/>
    <mergeCell ref="M40:O40"/>
    <mergeCell ref="S40:U40"/>
    <mergeCell ref="A45:I45"/>
    <mergeCell ref="M45:O45"/>
    <mergeCell ref="S45:U45"/>
    <mergeCell ref="A46:I46"/>
    <mergeCell ref="M46:O46"/>
    <mergeCell ref="S46:U46"/>
    <mergeCell ref="A43:I43"/>
    <mergeCell ref="M43:O43"/>
    <mergeCell ref="P43:Q43"/>
    <mergeCell ref="S43:U43"/>
    <mergeCell ref="A44:I44"/>
    <mergeCell ref="M44:O44"/>
    <mergeCell ref="P44:Q44"/>
    <mergeCell ref="S44:U44"/>
    <mergeCell ref="A49:I49"/>
    <mergeCell ref="M49:O49"/>
    <mergeCell ref="S49:U49"/>
    <mergeCell ref="A50:I50"/>
    <mergeCell ref="M50:O50"/>
    <mergeCell ref="S50:U50"/>
    <mergeCell ref="A47:I47"/>
    <mergeCell ref="M47:O47"/>
    <mergeCell ref="S47:U47"/>
    <mergeCell ref="A48:I48"/>
    <mergeCell ref="M48:O48"/>
    <mergeCell ref="S48:U48"/>
    <mergeCell ref="A53:I53"/>
    <mergeCell ref="M53:O53"/>
    <mergeCell ref="S53:U53"/>
    <mergeCell ref="A54:I54"/>
    <mergeCell ref="M54:O54"/>
    <mergeCell ref="S54:U54"/>
    <mergeCell ref="A51:I51"/>
    <mergeCell ref="M51:O51"/>
    <mergeCell ref="S51:U51"/>
    <mergeCell ref="A52:I52"/>
    <mergeCell ref="M52:O52"/>
    <mergeCell ref="S52:U52"/>
    <mergeCell ref="A57:I57"/>
    <mergeCell ref="M57:O57"/>
    <mergeCell ref="S57:U57"/>
    <mergeCell ref="A58:I58"/>
    <mergeCell ref="M58:O58"/>
    <mergeCell ref="S58:U58"/>
    <mergeCell ref="A55:I55"/>
    <mergeCell ref="M55:O55"/>
    <mergeCell ref="S55:U55"/>
    <mergeCell ref="A56:I56"/>
    <mergeCell ref="M56:O56"/>
    <mergeCell ref="S56:U56"/>
    <mergeCell ref="A61:I61"/>
    <mergeCell ref="M61:O61"/>
    <mergeCell ref="S61:U61"/>
    <mergeCell ref="A62:I62"/>
    <mergeCell ref="M62:O62"/>
    <mergeCell ref="S62:U62"/>
    <mergeCell ref="A59:I59"/>
    <mergeCell ref="M59:O59"/>
    <mergeCell ref="S59:U59"/>
    <mergeCell ref="A60:I60"/>
    <mergeCell ref="M60:O60"/>
    <mergeCell ref="S60:U60"/>
    <mergeCell ref="A66:I66"/>
    <mergeCell ref="M66:O66"/>
    <mergeCell ref="S66:U66"/>
    <mergeCell ref="A67:I67"/>
    <mergeCell ref="M67:O67"/>
    <mergeCell ref="S67:U67"/>
    <mergeCell ref="A63:I63"/>
    <mergeCell ref="M63:O63"/>
    <mergeCell ref="S63:U63"/>
    <mergeCell ref="A64:I64"/>
    <mergeCell ref="M64:O64"/>
    <mergeCell ref="P64:Q64"/>
    <mergeCell ref="S64:U64"/>
    <mergeCell ref="A72:I72"/>
    <mergeCell ref="M72:O72"/>
    <mergeCell ref="P72:Q72"/>
    <mergeCell ref="S72:U72"/>
    <mergeCell ref="A73:I73"/>
    <mergeCell ref="M73:O73"/>
    <mergeCell ref="P73:Q73"/>
    <mergeCell ref="S73:U73"/>
    <mergeCell ref="A69:I69"/>
    <mergeCell ref="M69:O69"/>
    <mergeCell ref="P69:Q69"/>
    <mergeCell ref="S69:U69"/>
    <mergeCell ref="A71:I71"/>
    <mergeCell ref="M71:O71"/>
    <mergeCell ref="P71:Q71"/>
    <mergeCell ref="S71:U71"/>
    <mergeCell ref="D81:G81"/>
    <mergeCell ref="I81:M81"/>
    <mergeCell ref="Q81:U81"/>
    <mergeCell ref="D82:G82"/>
    <mergeCell ref="I82:M82"/>
    <mergeCell ref="Q82:U82"/>
    <mergeCell ref="A74:I74"/>
    <mergeCell ref="M74:O74"/>
    <mergeCell ref="P74:Q74"/>
    <mergeCell ref="S74:U74"/>
    <mergeCell ref="A75:I75"/>
    <mergeCell ref="M75:O75"/>
    <mergeCell ref="P75:Q75"/>
    <mergeCell ref="S75:U75"/>
  </mergeCells>
  <printOptions horizontalCentered="1" verticalCentered="1"/>
  <pageMargins left="0.51181102362204722" right="0.51181102362204722" top="0.15748031496062992" bottom="0.15748031496062992" header="0.31496062992125984" footer="0.31496062992125984"/>
  <pageSetup scale="74" fitToHeight="0" pageOrder="overThenDown"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C2596-B197-4E63-A565-BC5E6BF763F5}">
  <sheetPr>
    <pageSetUpPr fitToPage="1"/>
  </sheetPr>
  <dimension ref="A1:P173"/>
  <sheetViews>
    <sheetView showGridLines="0" view="pageBreakPreview" zoomScale="85" zoomScaleNormal="85" zoomScaleSheetLayoutView="85" workbookViewId="0">
      <pane ySplit="4" topLeftCell="A5" activePane="bottomLeft" state="frozen"/>
      <selection pane="bottomLeft" activeCell="G15" sqref="G15"/>
    </sheetView>
  </sheetViews>
  <sheetFormatPr baseColWidth="10" defaultRowHeight="15"/>
  <cols>
    <col min="1" max="1" width="0.28515625" style="186" customWidth="1"/>
    <col min="2" max="2" width="3.140625" style="186" customWidth="1"/>
    <col min="3" max="3" width="25.140625" style="186" customWidth="1"/>
    <col min="4" max="4" width="30.28515625" style="186" customWidth="1"/>
    <col min="5" max="5" width="55.140625" style="186" customWidth="1"/>
    <col min="6" max="6" width="3" style="186" customWidth="1"/>
    <col min="7" max="7" width="28.42578125" style="186" customWidth="1"/>
    <col min="8" max="8" width="26.140625" style="186" customWidth="1"/>
    <col min="9" max="10" width="28.5703125" style="186" customWidth="1"/>
    <col min="11" max="11" width="22.28515625" style="186" customWidth="1"/>
    <col min="12" max="12" width="1.140625" style="186" customWidth="1"/>
    <col min="13" max="13" width="3.85546875" style="186" customWidth="1"/>
    <col min="14" max="14" width="1.5703125" style="186" customWidth="1"/>
    <col min="15" max="15" width="21.5703125" style="186" customWidth="1"/>
    <col min="16" max="16" width="4.28515625" style="186" customWidth="1"/>
    <col min="17" max="16384" width="11.42578125" style="186"/>
  </cols>
  <sheetData>
    <row r="1" spans="1:16" ht="28.5" customHeight="1">
      <c r="C1" s="444" t="s">
        <v>165</v>
      </c>
      <c r="D1" s="445"/>
      <c r="E1" s="445"/>
      <c r="F1" s="445"/>
      <c r="G1" s="445"/>
      <c r="H1" s="445"/>
      <c r="I1" s="445"/>
      <c r="J1" s="445"/>
      <c r="K1" s="445"/>
      <c r="L1" s="445"/>
      <c r="M1" s="445"/>
      <c r="N1" s="445"/>
      <c r="O1" s="445"/>
      <c r="P1" s="445"/>
    </row>
    <row r="2" spans="1:16" ht="133.5" customHeight="1">
      <c r="C2" s="446" t="s">
        <v>292</v>
      </c>
      <c r="D2" s="447"/>
      <c r="E2" s="447"/>
      <c r="F2" s="447"/>
      <c r="G2" s="447"/>
      <c r="H2" s="447"/>
      <c r="I2" s="447"/>
      <c r="J2" s="447"/>
      <c r="K2" s="447"/>
      <c r="L2" s="447"/>
      <c r="M2" s="447"/>
      <c r="N2" s="447"/>
      <c r="O2" s="447"/>
      <c r="P2" s="447"/>
    </row>
    <row r="3" spans="1:16" ht="2.65" customHeight="1">
      <c r="C3" s="447"/>
      <c r="D3" s="447"/>
      <c r="E3" s="447"/>
      <c r="F3" s="447"/>
      <c r="G3" s="447"/>
      <c r="H3" s="447"/>
      <c r="I3" s="447"/>
      <c r="J3" s="447"/>
      <c r="K3" s="447"/>
      <c r="L3" s="447"/>
      <c r="M3" s="447"/>
      <c r="N3" s="447"/>
      <c r="O3" s="447"/>
      <c r="P3" s="447"/>
    </row>
    <row r="4" spans="1:16" ht="3.95" customHeight="1"/>
    <row r="5" spans="1:16" ht="2.25" customHeight="1"/>
    <row r="6" spans="1:16" ht="27" customHeight="1">
      <c r="A6" s="448" t="s">
        <v>255</v>
      </c>
      <c r="B6" s="449"/>
      <c r="C6" s="449"/>
      <c r="D6" s="449"/>
      <c r="E6" s="449"/>
      <c r="F6" s="450"/>
      <c r="G6" s="451" t="s">
        <v>233</v>
      </c>
      <c r="H6" s="451"/>
      <c r="I6" s="451"/>
      <c r="J6" s="451"/>
      <c r="K6" s="451"/>
      <c r="L6" s="451"/>
      <c r="M6" s="451"/>
      <c r="N6" s="452"/>
      <c r="O6" s="448" t="s">
        <v>256</v>
      </c>
      <c r="P6" s="450"/>
    </row>
    <row r="7" spans="1:16" ht="45.75" customHeight="1">
      <c r="A7" s="453" t="s">
        <v>134</v>
      </c>
      <c r="B7" s="455"/>
      <c r="C7" s="455"/>
      <c r="D7" s="455"/>
      <c r="E7" s="455"/>
      <c r="F7" s="454"/>
      <c r="G7" s="187" t="s">
        <v>160</v>
      </c>
      <c r="H7" s="187" t="s">
        <v>236</v>
      </c>
      <c r="I7" s="187" t="s">
        <v>237</v>
      </c>
      <c r="J7" s="187" t="s">
        <v>120</v>
      </c>
      <c r="K7" s="456" t="s">
        <v>159</v>
      </c>
      <c r="L7" s="451"/>
      <c r="M7" s="451"/>
      <c r="N7" s="452"/>
      <c r="O7" s="453"/>
      <c r="P7" s="454"/>
    </row>
    <row r="8" spans="1:16" ht="23.25">
      <c r="A8" s="435" t="s">
        <v>257</v>
      </c>
      <c r="B8" s="436"/>
      <c r="C8" s="436"/>
      <c r="D8" s="436"/>
      <c r="E8" s="436"/>
      <c r="F8" s="436"/>
      <c r="G8" s="193">
        <v>12642863446</v>
      </c>
      <c r="H8" s="193">
        <v>2152206536.02</v>
      </c>
      <c r="I8" s="193">
        <v>14795069982.02</v>
      </c>
      <c r="J8" s="193">
        <v>13442982056.639999</v>
      </c>
      <c r="K8" s="437">
        <v>13384998576.040001</v>
      </c>
      <c r="L8" s="438"/>
      <c r="M8" s="438"/>
      <c r="N8" s="438"/>
      <c r="O8" s="439">
        <v>1352087925.3800001</v>
      </c>
      <c r="P8" s="440"/>
    </row>
    <row r="9" spans="1:16" ht="23.25">
      <c r="A9" s="441" t="s">
        <v>293</v>
      </c>
      <c r="B9" s="436"/>
      <c r="C9" s="436"/>
      <c r="D9" s="436"/>
      <c r="E9" s="436"/>
      <c r="F9" s="436"/>
      <c r="G9" s="194">
        <v>2446886211</v>
      </c>
      <c r="H9" s="194">
        <v>-71586914.950000003</v>
      </c>
      <c r="I9" s="194">
        <v>2375299296.0500002</v>
      </c>
      <c r="J9" s="194">
        <v>2350757781.6700001</v>
      </c>
      <c r="K9" s="442">
        <v>2350757781.6700001</v>
      </c>
      <c r="L9" s="438"/>
      <c r="M9" s="438"/>
      <c r="N9" s="438"/>
      <c r="O9" s="443">
        <v>24541514.379999999</v>
      </c>
      <c r="P9" s="440"/>
    </row>
    <row r="10" spans="1:16" ht="23.25">
      <c r="A10" s="457" t="s">
        <v>294</v>
      </c>
      <c r="B10" s="436"/>
      <c r="C10" s="436"/>
      <c r="D10" s="436"/>
      <c r="E10" s="436"/>
      <c r="F10" s="436"/>
      <c r="G10" s="194">
        <v>1142474672</v>
      </c>
      <c r="H10" s="194">
        <v>-7132443.2800000003</v>
      </c>
      <c r="I10" s="194">
        <v>1135342228.72</v>
      </c>
      <c r="J10" s="194">
        <v>1127288669.01</v>
      </c>
      <c r="K10" s="442">
        <v>1127288669.01</v>
      </c>
      <c r="L10" s="438"/>
      <c r="M10" s="438"/>
      <c r="N10" s="438"/>
      <c r="O10" s="443">
        <v>8053559.71</v>
      </c>
      <c r="P10" s="440"/>
    </row>
    <row r="11" spans="1:16" ht="23.25">
      <c r="A11" s="457" t="s">
        <v>295</v>
      </c>
      <c r="B11" s="436"/>
      <c r="C11" s="436"/>
      <c r="D11" s="436"/>
      <c r="E11" s="436"/>
      <c r="F11" s="436"/>
      <c r="G11" s="194">
        <v>143025290</v>
      </c>
      <c r="H11" s="194">
        <v>-37397432.880000003</v>
      </c>
      <c r="I11" s="194">
        <v>105627857.12</v>
      </c>
      <c r="J11" s="194">
        <v>102238698.94</v>
      </c>
      <c r="K11" s="442">
        <v>102238698.94</v>
      </c>
      <c r="L11" s="438"/>
      <c r="M11" s="438"/>
      <c r="N11" s="438"/>
      <c r="O11" s="443">
        <v>3389158.18</v>
      </c>
      <c r="P11" s="440"/>
    </row>
    <row r="12" spans="1:16" ht="23.25">
      <c r="A12" s="457" t="s">
        <v>296</v>
      </c>
      <c r="B12" s="436"/>
      <c r="C12" s="436"/>
      <c r="D12" s="436"/>
      <c r="E12" s="436"/>
      <c r="F12" s="436"/>
      <c r="G12" s="194">
        <v>603351456</v>
      </c>
      <c r="H12" s="194">
        <v>-54756545.359999999</v>
      </c>
      <c r="I12" s="194">
        <v>548594910.63999999</v>
      </c>
      <c r="J12" s="194">
        <v>543678843.16999996</v>
      </c>
      <c r="K12" s="442">
        <v>543678843.16999996</v>
      </c>
      <c r="L12" s="438"/>
      <c r="M12" s="438"/>
      <c r="N12" s="438"/>
      <c r="O12" s="443">
        <v>4916067.47</v>
      </c>
      <c r="P12" s="440"/>
    </row>
    <row r="13" spans="1:16" ht="23.25">
      <c r="A13" s="457" t="s">
        <v>297</v>
      </c>
      <c r="B13" s="436"/>
      <c r="C13" s="436"/>
      <c r="D13" s="436"/>
      <c r="E13" s="436"/>
      <c r="F13" s="436"/>
      <c r="G13" s="194">
        <v>551893236</v>
      </c>
      <c r="H13" s="194">
        <v>-2565425.7799999998</v>
      </c>
      <c r="I13" s="194">
        <v>549327810.22000003</v>
      </c>
      <c r="J13" s="194">
        <v>546634960.49000001</v>
      </c>
      <c r="K13" s="442">
        <v>546634960.49000001</v>
      </c>
      <c r="L13" s="438"/>
      <c r="M13" s="438"/>
      <c r="N13" s="438"/>
      <c r="O13" s="443">
        <v>2692849.73</v>
      </c>
      <c r="P13" s="440"/>
    </row>
    <row r="14" spans="1:16" ht="23.25">
      <c r="A14" s="457" t="s">
        <v>298</v>
      </c>
      <c r="B14" s="436"/>
      <c r="C14" s="436"/>
      <c r="D14" s="436"/>
      <c r="E14" s="436"/>
      <c r="F14" s="436"/>
      <c r="G14" s="194">
        <v>0</v>
      </c>
      <c r="H14" s="194">
        <v>32022089.789999999</v>
      </c>
      <c r="I14" s="194">
        <v>32022089.789999999</v>
      </c>
      <c r="J14" s="194">
        <v>30916610.059999999</v>
      </c>
      <c r="K14" s="442">
        <v>30916610.059999999</v>
      </c>
      <c r="L14" s="438"/>
      <c r="M14" s="438"/>
      <c r="N14" s="438"/>
      <c r="O14" s="443">
        <v>1105479.73</v>
      </c>
      <c r="P14" s="440"/>
    </row>
    <row r="15" spans="1:16" ht="23.25">
      <c r="A15" s="457" t="s">
        <v>299</v>
      </c>
      <c r="B15" s="436"/>
      <c r="C15" s="436"/>
      <c r="D15" s="436"/>
      <c r="E15" s="436"/>
      <c r="F15" s="436"/>
      <c r="G15" s="194">
        <v>6141557</v>
      </c>
      <c r="H15" s="194">
        <v>-1757157.44</v>
      </c>
      <c r="I15" s="194">
        <v>4384399.5599999996</v>
      </c>
      <c r="J15" s="194">
        <v>0</v>
      </c>
      <c r="K15" s="442">
        <v>0</v>
      </c>
      <c r="L15" s="438"/>
      <c r="M15" s="438"/>
      <c r="N15" s="438"/>
      <c r="O15" s="443">
        <v>4384399.5599999996</v>
      </c>
      <c r="P15" s="440"/>
    </row>
    <row r="16" spans="1:16" ht="23.25">
      <c r="A16" s="457" t="s">
        <v>300</v>
      </c>
      <c r="B16" s="436"/>
      <c r="C16" s="436"/>
      <c r="D16" s="436"/>
      <c r="E16" s="436"/>
      <c r="F16" s="436"/>
      <c r="G16" s="194">
        <v>0</v>
      </c>
      <c r="H16" s="194">
        <v>0</v>
      </c>
      <c r="I16" s="194">
        <v>0</v>
      </c>
      <c r="J16" s="194">
        <v>0</v>
      </c>
      <c r="K16" s="442">
        <v>0</v>
      </c>
      <c r="L16" s="438"/>
      <c r="M16" s="438"/>
      <c r="N16" s="438"/>
      <c r="O16" s="443">
        <v>0</v>
      </c>
      <c r="P16" s="440"/>
    </row>
    <row r="17" spans="1:16" ht="23.25">
      <c r="A17" s="457" t="s">
        <v>255</v>
      </c>
      <c r="B17" s="436"/>
      <c r="C17" s="436"/>
      <c r="D17" s="436"/>
      <c r="E17" s="436"/>
      <c r="F17" s="436"/>
      <c r="G17" s="195" t="s">
        <v>255</v>
      </c>
      <c r="H17" s="195" t="s">
        <v>255</v>
      </c>
      <c r="I17" s="195" t="s">
        <v>255</v>
      </c>
      <c r="J17" s="195" t="s">
        <v>255</v>
      </c>
      <c r="K17" s="458" t="s">
        <v>255</v>
      </c>
      <c r="L17" s="438"/>
      <c r="M17" s="438"/>
      <c r="N17" s="438"/>
      <c r="O17" s="459" t="s">
        <v>255</v>
      </c>
      <c r="P17" s="440"/>
    </row>
    <row r="18" spans="1:16" ht="23.25">
      <c r="A18" s="441" t="s">
        <v>301</v>
      </c>
      <c r="B18" s="436"/>
      <c r="C18" s="436"/>
      <c r="D18" s="436"/>
      <c r="E18" s="436"/>
      <c r="F18" s="436"/>
      <c r="G18" s="194">
        <v>367380250</v>
      </c>
      <c r="H18" s="194">
        <v>14334000.27</v>
      </c>
      <c r="I18" s="194">
        <v>381714250.26999998</v>
      </c>
      <c r="J18" s="194">
        <v>270902786.06999999</v>
      </c>
      <c r="K18" s="442">
        <v>270902786.06999999</v>
      </c>
      <c r="L18" s="438"/>
      <c r="M18" s="438"/>
      <c r="N18" s="438"/>
      <c r="O18" s="443">
        <v>110811464.2</v>
      </c>
      <c r="P18" s="440"/>
    </row>
    <row r="19" spans="1:16" ht="44.25" customHeight="1">
      <c r="A19" s="457" t="s">
        <v>302</v>
      </c>
      <c r="B19" s="436"/>
      <c r="C19" s="436"/>
      <c r="D19" s="436"/>
      <c r="E19" s="436"/>
      <c r="F19" s="436"/>
      <c r="G19" s="194">
        <v>106732356</v>
      </c>
      <c r="H19" s="194">
        <v>-22846018.16</v>
      </c>
      <c r="I19" s="194">
        <v>83886337.840000004</v>
      </c>
      <c r="J19" s="194">
        <v>58052481.380000003</v>
      </c>
      <c r="K19" s="442">
        <v>58052481.380000003</v>
      </c>
      <c r="L19" s="438"/>
      <c r="M19" s="438"/>
      <c r="N19" s="438"/>
      <c r="O19" s="443">
        <v>25833856.460000001</v>
      </c>
      <c r="P19" s="440"/>
    </row>
    <row r="20" spans="1:16" ht="23.25">
      <c r="A20" s="457" t="s">
        <v>303</v>
      </c>
      <c r="B20" s="436"/>
      <c r="C20" s="436"/>
      <c r="D20" s="436"/>
      <c r="E20" s="436"/>
      <c r="F20" s="436"/>
      <c r="G20" s="194">
        <v>62315514</v>
      </c>
      <c r="H20" s="194">
        <v>-3424282.8</v>
      </c>
      <c r="I20" s="194">
        <v>58891231.200000003</v>
      </c>
      <c r="J20" s="194">
        <v>54387667.609999999</v>
      </c>
      <c r="K20" s="442">
        <v>54387667.609999999</v>
      </c>
      <c r="L20" s="438"/>
      <c r="M20" s="438"/>
      <c r="N20" s="438"/>
      <c r="O20" s="443">
        <v>4503563.59</v>
      </c>
      <c r="P20" s="440"/>
    </row>
    <row r="21" spans="1:16" ht="23.25">
      <c r="A21" s="457" t="s">
        <v>304</v>
      </c>
      <c r="B21" s="436"/>
      <c r="C21" s="436"/>
      <c r="D21" s="436"/>
      <c r="E21" s="436"/>
      <c r="F21" s="436"/>
      <c r="G21" s="194">
        <v>21300</v>
      </c>
      <c r="H21" s="194">
        <v>1471482.56</v>
      </c>
      <c r="I21" s="194">
        <v>1492782.56</v>
      </c>
      <c r="J21" s="194">
        <v>1226064.1499999999</v>
      </c>
      <c r="K21" s="442">
        <v>1226064.1499999999</v>
      </c>
      <c r="L21" s="438"/>
      <c r="M21" s="438"/>
      <c r="N21" s="438"/>
      <c r="O21" s="443">
        <v>266718.40999999997</v>
      </c>
      <c r="P21" s="440"/>
    </row>
    <row r="22" spans="1:16" ht="21.75" customHeight="1">
      <c r="A22" s="457" t="s">
        <v>305</v>
      </c>
      <c r="B22" s="436"/>
      <c r="C22" s="436"/>
      <c r="D22" s="436"/>
      <c r="E22" s="436"/>
      <c r="F22" s="436"/>
      <c r="G22" s="194">
        <v>4742951</v>
      </c>
      <c r="H22" s="194">
        <v>9571037.6500000004</v>
      </c>
      <c r="I22" s="194">
        <v>14313988.65</v>
      </c>
      <c r="J22" s="194">
        <v>11499009.140000001</v>
      </c>
      <c r="K22" s="442">
        <v>11499009.140000001</v>
      </c>
      <c r="L22" s="438"/>
      <c r="M22" s="438"/>
      <c r="N22" s="438"/>
      <c r="O22" s="443">
        <v>2814979.51</v>
      </c>
      <c r="P22" s="440"/>
    </row>
    <row r="23" spans="1:16" ht="23.25">
      <c r="A23" s="457" t="s">
        <v>306</v>
      </c>
      <c r="B23" s="436"/>
      <c r="C23" s="436"/>
      <c r="D23" s="436"/>
      <c r="E23" s="436"/>
      <c r="F23" s="436"/>
      <c r="G23" s="194">
        <v>51001547</v>
      </c>
      <c r="H23" s="194">
        <v>-3303321.35</v>
      </c>
      <c r="I23" s="194">
        <v>47698225.649999999</v>
      </c>
      <c r="J23" s="194">
        <v>11021424.689999999</v>
      </c>
      <c r="K23" s="442">
        <v>11021424.689999999</v>
      </c>
      <c r="L23" s="438"/>
      <c r="M23" s="438"/>
      <c r="N23" s="438"/>
      <c r="O23" s="443">
        <v>36676800.960000001</v>
      </c>
      <c r="P23" s="440"/>
    </row>
    <row r="24" spans="1:16" ht="23.25">
      <c r="A24" s="457" t="s">
        <v>307</v>
      </c>
      <c r="B24" s="436"/>
      <c r="C24" s="436"/>
      <c r="D24" s="436"/>
      <c r="E24" s="436"/>
      <c r="F24" s="436"/>
      <c r="G24" s="194">
        <v>98378435</v>
      </c>
      <c r="H24" s="194">
        <v>31989612.289999999</v>
      </c>
      <c r="I24" s="194">
        <v>130368047.29000001</v>
      </c>
      <c r="J24" s="194">
        <v>103711937.38</v>
      </c>
      <c r="K24" s="442">
        <v>103711937.38</v>
      </c>
      <c r="L24" s="438"/>
      <c r="M24" s="438"/>
      <c r="N24" s="438"/>
      <c r="O24" s="443">
        <v>26656109.91</v>
      </c>
      <c r="P24" s="440"/>
    </row>
    <row r="25" spans="1:16" ht="23.25">
      <c r="A25" s="457" t="s">
        <v>308</v>
      </c>
      <c r="B25" s="436"/>
      <c r="C25" s="436"/>
      <c r="D25" s="436"/>
      <c r="E25" s="436"/>
      <c r="F25" s="436"/>
      <c r="G25" s="194">
        <v>30420291</v>
      </c>
      <c r="H25" s="194">
        <v>-8853532.1899999995</v>
      </c>
      <c r="I25" s="194">
        <v>21566758.809999999</v>
      </c>
      <c r="J25" s="194">
        <v>10755644.390000001</v>
      </c>
      <c r="K25" s="442">
        <v>10755644.390000001</v>
      </c>
      <c r="L25" s="438"/>
      <c r="M25" s="438"/>
      <c r="N25" s="438"/>
      <c r="O25" s="443">
        <v>10811114.42</v>
      </c>
      <c r="P25" s="440"/>
    </row>
    <row r="26" spans="1:16" ht="23.25">
      <c r="A26" s="457" t="s">
        <v>309</v>
      </c>
      <c r="B26" s="436"/>
      <c r="C26" s="436"/>
      <c r="D26" s="436"/>
      <c r="E26" s="436"/>
      <c r="F26" s="436"/>
      <c r="G26" s="194">
        <v>423628</v>
      </c>
      <c r="H26" s="194">
        <v>37451.46</v>
      </c>
      <c r="I26" s="194">
        <v>461079.46</v>
      </c>
      <c r="J26" s="194">
        <v>251474.66</v>
      </c>
      <c r="K26" s="442">
        <v>251474.66</v>
      </c>
      <c r="L26" s="438"/>
      <c r="M26" s="438"/>
      <c r="N26" s="438"/>
      <c r="O26" s="443">
        <v>209604.8</v>
      </c>
      <c r="P26" s="440"/>
    </row>
    <row r="27" spans="1:16" ht="23.25">
      <c r="A27" s="457" t="s">
        <v>310</v>
      </c>
      <c r="B27" s="436"/>
      <c r="C27" s="436"/>
      <c r="D27" s="436"/>
      <c r="E27" s="436"/>
      <c r="F27" s="436"/>
      <c r="G27" s="194">
        <v>13344228</v>
      </c>
      <c r="H27" s="194">
        <v>9691570.8100000005</v>
      </c>
      <c r="I27" s="194">
        <v>23035798.809999999</v>
      </c>
      <c r="J27" s="194">
        <v>19997082.670000002</v>
      </c>
      <c r="K27" s="442">
        <v>19997082.670000002</v>
      </c>
      <c r="L27" s="438"/>
      <c r="M27" s="438"/>
      <c r="N27" s="438"/>
      <c r="O27" s="443">
        <v>3038716.14</v>
      </c>
      <c r="P27" s="440"/>
    </row>
    <row r="28" spans="1:16" ht="23.25">
      <c r="A28" s="457" t="s">
        <v>255</v>
      </c>
      <c r="B28" s="436"/>
      <c r="C28" s="436"/>
      <c r="D28" s="436"/>
      <c r="E28" s="436"/>
      <c r="F28" s="436"/>
      <c r="G28" s="195" t="s">
        <v>255</v>
      </c>
      <c r="H28" s="195" t="s">
        <v>255</v>
      </c>
      <c r="I28" s="195" t="s">
        <v>255</v>
      </c>
      <c r="J28" s="195" t="s">
        <v>255</v>
      </c>
      <c r="K28" s="458" t="s">
        <v>255</v>
      </c>
      <c r="L28" s="438"/>
      <c r="M28" s="438"/>
      <c r="N28" s="438"/>
      <c r="O28" s="459" t="s">
        <v>255</v>
      </c>
      <c r="P28" s="440"/>
    </row>
    <row r="29" spans="1:16" ht="23.25">
      <c r="A29" s="441" t="s">
        <v>311</v>
      </c>
      <c r="B29" s="436"/>
      <c r="C29" s="436"/>
      <c r="D29" s="436"/>
      <c r="E29" s="436"/>
      <c r="F29" s="436"/>
      <c r="G29" s="194">
        <v>1037512583</v>
      </c>
      <c r="H29" s="194">
        <v>148729080.11000001</v>
      </c>
      <c r="I29" s="194">
        <v>1186241663.1099999</v>
      </c>
      <c r="J29" s="194">
        <v>928837943.73000002</v>
      </c>
      <c r="K29" s="442">
        <v>915921126.77999997</v>
      </c>
      <c r="L29" s="438"/>
      <c r="M29" s="438"/>
      <c r="N29" s="438"/>
      <c r="O29" s="443">
        <v>257403719.38</v>
      </c>
      <c r="P29" s="440"/>
    </row>
    <row r="30" spans="1:16" ht="23.25">
      <c r="A30" s="457" t="s">
        <v>312</v>
      </c>
      <c r="B30" s="436"/>
      <c r="C30" s="436"/>
      <c r="D30" s="436"/>
      <c r="E30" s="436"/>
      <c r="F30" s="436"/>
      <c r="G30" s="194">
        <v>89609003</v>
      </c>
      <c r="H30" s="194">
        <v>86543723.900000006</v>
      </c>
      <c r="I30" s="194">
        <v>176152726.90000001</v>
      </c>
      <c r="J30" s="194">
        <v>160890549.63999999</v>
      </c>
      <c r="K30" s="442">
        <v>160890549.63999999</v>
      </c>
      <c r="L30" s="438"/>
      <c r="M30" s="438"/>
      <c r="N30" s="438"/>
      <c r="O30" s="443">
        <v>15262177.26</v>
      </c>
      <c r="P30" s="440"/>
    </row>
    <row r="31" spans="1:16" ht="23.25">
      <c r="A31" s="457" t="s">
        <v>313</v>
      </c>
      <c r="B31" s="436"/>
      <c r="C31" s="436"/>
      <c r="D31" s="436"/>
      <c r="E31" s="436"/>
      <c r="F31" s="436"/>
      <c r="G31" s="194">
        <v>199187588</v>
      </c>
      <c r="H31" s="194">
        <v>2372840.27</v>
      </c>
      <c r="I31" s="194">
        <v>201560428.27000001</v>
      </c>
      <c r="J31" s="194">
        <v>120352963.03</v>
      </c>
      <c r="K31" s="442">
        <v>120142492.63</v>
      </c>
      <c r="L31" s="438"/>
      <c r="M31" s="438"/>
      <c r="N31" s="438"/>
      <c r="O31" s="443">
        <v>81207465.239999995</v>
      </c>
      <c r="P31" s="440"/>
    </row>
    <row r="32" spans="1:16" ht="23.25">
      <c r="A32" s="457" t="s">
        <v>314</v>
      </c>
      <c r="B32" s="436"/>
      <c r="C32" s="436"/>
      <c r="D32" s="436"/>
      <c r="E32" s="436"/>
      <c r="F32" s="436"/>
      <c r="G32" s="194">
        <v>215203573</v>
      </c>
      <c r="H32" s="194">
        <v>19070622.609999999</v>
      </c>
      <c r="I32" s="194">
        <v>234274195.61000001</v>
      </c>
      <c r="J32" s="194">
        <v>186416729.38</v>
      </c>
      <c r="K32" s="442">
        <v>186416729.38</v>
      </c>
      <c r="L32" s="438"/>
      <c r="M32" s="438"/>
      <c r="N32" s="438"/>
      <c r="O32" s="443">
        <v>47857466.229999997</v>
      </c>
      <c r="P32" s="440"/>
    </row>
    <row r="33" spans="1:16" ht="23.25">
      <c r="A33" s="457" t="s">
        <v>315</v>
      </c>
      <c r="B33" s="436"/>
      <c r="C33" s="436"/>
      <c r="D33" s="436"/>
      <c r="E33" s="436"/>
      <c r="F33" s="436"/>
      <c r="G33" s="194">
        <v>71590144</v>
      </c>
      <c r="H33" s="194">
        <v>30978376.609999999</v>
      </c>
      <c r="I33" s="194">
        <v>102568520.61</v>
      </c>
      <c r="J33" s="194">
        <v>88181389.510000005</v>
      </c>
      <c r="K33" s="442">
        <v>88181389.510000005</v>
      </c>
      <c r="L33" s="438"/>
      <c r="M33" s="438"/>
      <c r="N33" s="438"/>
      <c r="O33" s="443">
        <v>14387131.1</v>
      </c>
      <c r="P33" s="440"/>
    </row>
    <row r="34" spans="1:16" ht="28.5" customHeight="1">
      <c r="A34" s="457" t="s">
        <v>316</v>
      </c>
      <c r="B34" s="436"/>
      <c r="C34" s="436"/>
      <c r="D34" s="436"/>
      <c r="E34" s="436"/>
      <c r="F34" s="436"/>
      <c r="G34" s="194">
        <v>133067413</v>
      </c>
      <c r="H34" s="194">
        <v>32527716.600000001</v>
      </c>
      <c r="I34" s="194">
        <v>165595129.59999999</v>
      </c>
      <c r="J34" s="194">
        <v>93422494.849999994</v>
      </c>
      <c r="K34" s="442">
        <v>92901899.859999999</v>
      </c>
      <c r="L34" s="438"/>
      <c r="M34" s="438"/>
      <c r="N34" s="438"/>
      <c r="O34" s="443">
        <v>72172634.75</v>
      </c>
      <c r="P34" s="440"/>
    </row>
    <row r="35" spans="1:16" ht="23.25">
      <c r="A35" s="457" t="s">
        <v>317</v>
      </c>
      <c r="B35" s="436"/>
      <c r="C35" s="436"/>
      <c r="D35" s="436"/>
      <c r="E35" s="436"/>
      <c r="F35" s="436"/>
      <c r="G35" s="194">
        <v>81086535</v>
      </c>
      <c r="H35" s="194">
        <v>53089978.159999996</v>
      </c>
      <c r="I35" s="194">
        <v>134176513.16</v>
      </c>
      <c r="J35" s="194">
        <v>125172837.84</v>
      </c>
      <c r="K35" s="442">
        <v>125172837.84</v>
      </c>
      <c r="L35" s="438"/>
      <c r="M35" s="438"/>
      <c r="N35" s="438"/>
      <c r="O35" s="443">
        <v>9003675.3200000003</v>
      </c>
      <c r="P35" s="440"/>
    </row>
    <row r="36" spans="1:16" ht="23.25">
      <c r="A36" s="457" t="s">
        <v>318</v>
      </c>
      <c r="B36" s="436"/>
      <c r="C36" s="436"/>
      <c r="D36" s="436"/>
      <c r="E36" s="436"/>
      <c r="F36" s="436"/>
      <c r="G36" s="194">
        <v>21545519</v>
      </c>
      <c r="H36" s="194">
        <v>2704001.09</v>
      </c>
      <c r="I36" s="194">
        <v>24249520.09</v>
      </c>
      <c r="J36" s="194">
        <v>22178507.140000001</v>
      </c>
      <c r="K36" s="442">
        <v>22178507.140000001</v>
      </c>
      <c r="L36" s="438"/>
      <c r="M36" s="438"/>
      <c r="N36" s="438"/>
      <c r="O36" s="443">
        <v>2071012.95</v>
      </c>
      <c r="P36" s="440"/>
    </row>
    <row r="37" spans="1:16" ht="23.25">
      <c r="A37" s="457" t="s">
        <v>319</v>
      </c>
      <c r="B37" s="436"/>
      <c r="C37" s="436"/>
      <c r="D37" s="436"/>
      <c r="E37" s="436"/>
      <c r="F37" s="436"/>
      <c r="G37" s="194">
        <v>79675644</v>
      </c>
      <c r="H37" s="194">
        <v>-15877788.68</v>
      </c>
      <c r="I37" s="194">
        <v>63797855.32</v>
      </c>
      <c r="J37" s="194">
        <v>54441158.299999997</v>
      </c>
      <c r="K37" s="442">
        <v>54441158.299999997</v>
      </c>
      <c r="L37" s="438"/>
      <c r="M37" s="438"/>
      <c r="N37" s="438"/>
      <c r="O37" s="443">
        <v>9356697.0199999996</v>
      </c>
      <c r="P37" s="440"/>
    </row>
    <row r="38" spans="1:16" ht="23.25">
      <c r="A38" s="457" t="s">
        <v>320</v>
      </c>
      <c r="B38" s="436"/>
      <c r="C38" s="436"/>
      <c r="D38" s="436"/>
      <c r="E38" s="436"/>
      <c r="F38" s="436"/>
      <c r="G38" s="194">
        <v>146547164</v>
      </c>
      <c r="H38" s="194">
        <v>-62680390.450000003</v>
      </c>
      <c r="I38" s="194">
        <v>83866773.549999997</v>
      </c>
      <c r="J38" s="194">
        <v>77781314.040000007</v>
      </c>
      <c r="K38" s="442">
        <v>65595562.479999997</v>
      </c>
      <c r="L38" s="438"/>
      <c r="M38" s="438"/>
      <c r="N38" s="438"/>
      <c r="O38" s="443">
        <v>6085459.5099999998</v>
      </c>
      <c r="P38" s="440"/>
    </row>
    <row r="39" spans="1:16" ht="23.25">
      <c r="A39" s="457" t="s">
        <v>255</v>
      </c>
      <c r="B39" s="436"/>
      <c r="C39" s="436"/>
      <c r="D39" s="436"/>
      <c r="E39" s="436"/>
      <c r="F39" s="436"/>
      <c r="G39" s="195" t="s">
        <v>255</v>
      </c>
      <c r="H39" s="195" t="s">
        <v>255</v>
      </c>
      <c r="I39" s="195" t="s">
        <v>255</v>
      </c>
      <c r="J39" s="195" t="s">
        <v>255</v>
      </c>
      <c r="K39" s="458" t="s">
        <v>255</v>
      </c>
      <c r="L39" s="438"/>
      <c r="M39" s="438"/>
      <c r="N39" s="438"/>
      <c r="O39" s="459" t="s">
        <v>255</v>
      </c>
      <c r="P39" s="440"/>
    </row>
    <row r="40" spans="1:16" ht="41.25" customHeight="1">
      <c r="A40" s="441" t="s">
        <v>321</v>
      </c>
      <c r="B40" s="436"/>
      <c r="C40" s="436"/>
      <c r="D40" s="436"/>
      <c r="E40" s="436"/>
      <c r="F40" s="436"/>
      <c r="G40" s="194">
        <v>4780422893</v>
      </c>
      <c r="H40" s="194">
        <v>952112894.66999996</v>
      </c>
      <c r="I40" s="194">
        <v>5732535787.6700001</v>
      </c>
      <c r="J40" s="194">
        <v>5397387546.9799995</v>
      </c>
      <c r="K40" s="442">
        <v>5387017018.0500002</v>
      </c>
      <c r="L40" s="438"/>
      <c r="M40" s="438"/>
      <c r="N40" s="438"/>
      <c r="O40" s="443">
        <v>335148240.69</v>
      </c>
      <c r="P40" s="440"/>
    </row>
    <row r="41" spans="1:16" ht="23.25">
      <c r="A41" s="457" t="s">
        <v>322</v>
      </c>
      <c r="B41" s="436"/>
      <c r="C41" s="436"/>
      <c r="D41" s="436"/>
      <c r="E41" s="436"/>
      <c r="F41" s="436"/>
      <c r="G41" s="194">
        <v>1158392345</v>
      </c>
      <c r="H41" s="194">
        <v>27676947.98</v>
      </c>
      <c r="I41" s="194">
        <v>1186069292.98</v>
      </c>
      <c r="J41" s="194">
        <v>1164826403.3399999</v>
      </c>
      <c r="K41" s="442">
        <v>1164826403.3399999</v>
      </c>
      <c r="L41" s="438"/>
      <c r="M41" s="438"/>
      <c r="N41" s="438"/>
      <c r="O41" s="443">
        <v>21242889.640000001</v>
      </c>
      <c r="P41" s="440"/>
    </row>
    <row r="42" spans="1:16" ht="23.25">
      <c r="A42" s="457" t="s">
        <v>323</v>
      </c>
      <c r="B42" s="436"/>
      <c r="C42" s="436"/>
      <c r="D42" s="436"/>
      <c r="E42" s="436"/>
      <c r="F42" s="436"/>
      <c r="G42" s="194">
        <v>3026015695</v>
      </c>
      <c r="H42" s="194">
        <v>730445516.42999995</v>
      </c>
      <c r="I42" s="194">
        <v>3756461211.4299998</v>
      </c>
      <c r="J42" s="194">
        <v>3529268732.7600002</v>
      </c>
      <c r="K42" s="442">
        <v>3518898203.8299999</v>
      </c>
      <c r="L42" s="438"/>
      <c r="M42" s="438"/>
      <c r="N42" s="438"/>
      <c r="O42" s="443">
        <v>227192478.66999999</v>
      </c>
      <c r="P42" s="440"/>
    </row>
    <row r="43" spans="1:16" ht="23.25">
      <c r="A43" s="457" t="s">
        <v>324</v>
      </c>
      <c r="B43" s="436"/>
      <c r="C43" s="436"/>
      <c r="D43" s="436"/>
      <c r="E43" s="436"/>
      <c r="F43" s="436"/>
      <c r="G43" s="194">
        <v>72000000</v>
      </c>
      <c r="H43" s="194">
        <v>11114202.699999999</v>
      </c>
      <c r="I43" s="194">
        <v>83114202.700000003</v>
      </c>
      <c r="J43" s="194">
        <v>41761693.979999997</v>
      </c>
      <c r="K43" s="442">
        <v>41761693.979999997</v>
      </c>
      <c r="L43" s="438"/>
      <c r="M43" s="438"/>
      <c r="N43" s="438"/>
      <c r="O43" s="443">
        <v>41352508.719999999</v>
      </c>
      <c r="P43" s="440"/>
    </row>
    <row r="44" spans="1:16" ht="23.25">
      <c r="A44" s="457" t="s">
        <v>325</v>
      </c>
      <c r="B44" s="436"/>
      <c r="C44" s="436"/>
      <c r="D44" s="436"/>
      <c r="E44" s="436"/>
      <c r="F44" s="436"/>
      <c r="G44" s="194">
        <v>473507255</v>
      </c>
      <c r="H44" s="194">
        <v>138044061.56</v>
      </c>
      <c r="I44" s="194">
        <v>611551316.55999994</v>
      </c>
      <c r="J44" s="194">
        <v>567190000.89999998</v>
      </c>
      <c r="K44" s="442">
        <v>567190000.89999998</v>
      </c>
      <c r="L44" s="438"/>
      <c r="M44" s="438"/>
      <c r="N44" s="438"/>
      <c r="O44" s="443">
        <v>44361315.659999996</v>
      </c>
      <c r="P44" s="440"/>
    </row>
    <row r="45" spans="1:16" ht="23.25">
      <c r="A45" s="457" t="s">
        <v>326</v>
      </c>
      <c r="B45" s="436"/>
      <c r="C45" s="436"/>
      <c r="D45" s="436"/>
      <c r="E45" s="436"/>
      <c r="F45" s="436"/>
      <c r="G45" s="194">
        <v>0</v>
      </c>
      <c r="H45" s="194">
        <v>0</v>
      </c>
      <c r="I45" s="194">
        <v>0</v>
      </c>
      <c r="J45" s="194">
        <v>0</v>
      </c>
      <c r="K45" s="442">
        <v>0</v>
      </c>
      <c r="L45" s="438"/>
      <c r="M45" s="438"/>
      <c r="N45" s="438"/>
      <c r="O45" s="443">
        <v>0</v>
      </c>
      <c r="P45" s="440"/>
    </row>
    <row r="46" spans="1:16" ht="23.25">
      <c r="A46" s="457" t="s">
        <v>327</v>
      </c>
      <c r="B46" s="436"/>
      <c r="C46" s="436"/>
      <c r="D46" s="436"/>
      <c r="E46" s="436"/>
      <c r="F46" s="436"/>
      <c r="G46" s="194">
        <v>49508550</v>
      </c>
      <c r="H46" s="194">
        <v>44832166</v>
      </c>
      <c r="I46" s="194">
        <v>94340716</v>
      </c>
      <c r="J46" s="194">
        <v>94340716</v>
      </c>
      <c r="K46" s="442">
        <v>94340716</v>
      </c>
      <c r="L46" s="438"/>
      <c r="M46" s="438"/>
      <c r="N46" s="438"/>
      <c r="O46" s="443">
        <v>0</v>
      </c>
      <c r="P46" s="440"/>
    </row>
    <row r="47" spans="1:16" ht="23.25">
      <c r="A47" s="457" t="s">
        <v>328</v>
      </c>
      <c r="B47" s="436"/>
      <c r="C47" s="436"/>
      <c r="D47" s="436"/>
      <c r="E47" s="436"/>
      <c r="F47" s="436"/>
      <c r="G47" s="194">
        <v>999048</v>
      </c>
      <c r="H47" s="194">
        <v>0</v>
      </c>
      <c r="I47" s="194">
        <v>999048</v>
      </c>
      <c r="J47" s="194">
        <v>0</v>
      </c>
      <c r="K47" s="442">
        <v>0</v>
      </c>
      <c r="L47" s="438"/>
      <c r="M47" s="438"/>
      <c r="N47" s="438"/>
      <c r="O47" s="443">
        <v>999048</v>
      </c>
      <c r="P47" s="440"/>
    </row>
    <row r="48" spans="1:16" ht="23.25">
      <c r="A48" s="457" t="s">
        <v>329</v>
      </c>
      <c r="B48" s="436"/>
      <c r="C48" s="436"/>
      <c r="D48" s="436"/>
      <c r="E48" s="436"/>
      <c r="F48" s="436"/>
      <c r="G48" s="194">
        <v>0</v>
      </c>
      <c r="H48" s="194">
        <v>0</v>
      </c>
      <c r="I48" s="194">
        <v>0</v>
      </c>
      <c r="J48" s="194">
        <v>0</v>
      </c>
      <c r="K48" s="442">
        <v>0</v>
      </c>
      <c r="L48" s="438"/>
      <c r="M48" s="438"/>
      <c r="N48" s="438"/>
      <c r="O48" s="443">
        <v>0</v>
      </c>
      <c r="P48" s="440"/>
    </row>
    <row r="49" spans="1:16" ht="23.25">
      <c r="A49" s="457" t="s">
        <v>330</v>
      </c>
      <c r="B49" s="436"/>
      <c r="C49" s="436"/>
      <c r="D49" s="436"/>
      <c r="E49" s="436"/>
      <c r="F49" s="436"/>
      <c r="G49" s="194">
        <v>0</v>
      </c>
      <c r="H49" s="194">
        <v>0</v>
      </c>
      <c r="I49" s="194">
        <v>0</v>
      </c>
      <c r="J49" s="194">
        <v>0</v>
      </c>
      <c r="K49" s="442">
        <v>0</v>
      </c>
      <c r="L49" s="438"/>
      <c r="M49" s="438"/>
      <c r="N49" s="438"/>
      <c r="O49" s="443">
        <v>0</v>
      </c>
      <c r="P49" s="440"/>
    </row>
    <row r="50" spans="1:16" ht="23.25">
      <c r="A50" s="457" t="s">
        <v>255</v>
      </c>
      <c r="B50" s="436"/>
      <c r="C50" s="436"/>
      <c r="D50" s="436"/>
      <c r="E50" s="436"/>
      <c r="F50" s="436"/>
      <c r="G50" s="195" t="s">
        <v>255</v>
      </c>
      <c r="H50" s="195" t="s">
        <v>255</v>
      </c>
      <c r="I50" s="195" t="s">
        <v>255</v>
      </c>
      <c r="J50" s="195" t="s">
        <v>255</v>
      </c>
      <c r="K50" s="458" t="s">
        <v>255</v>
      </c>
      <c r="L50" s="438"/>
      <c r="M50" s="438"/>
      <c r="N50" s="438"/>
      <c r="O50" s="459" t="s">
        <v>255</v>
      </c>
      <c r="P50" s="440"/>
    </row>
    <row r="51" spans="1:16" ht="23.25">
      <c r="A51" s="441" t="s">
        <v>331</v>
      </c>
      <c r="B51" s="436"/>
      <c r="C51" s="436"/>
      <c r="D51" s="436"/>
      <c r="E51" s="436"/>
      <c r="F51" s="436"/>
      <c r="G51" s="194">
        <v>92958544</v>
      </c>
      <c r="H51" s="194">
        <v>111332736.23999999</v>
      </c>
      <c r="I51" s="194">
        <v>204291280.24000001</v>
      </c>
      <c r="J51" s="194">
        <v>107239741.95999999</v>
      </c>
      <c r="K51" s="442">
        <v>107239741.95999999</v>
      </c>
      <c r="L51" s="438"/>
      <c r="M51" s="438"/>
      <c r="N51" s="438"/>
      <c r="O51" s="443">
        <v>97051538.280000001</v>
      </c>
      <c r="P51" s="440"/>
    </row>
    <row r="52" spans="1:16" ht="23.25">
      <c r="A52" s="457" t="s">
        <v>332</v>
      </c>
      <c r="B52" s="436"/>
      <c r="C52" s="436"/>
      <c r="D52" s="436"/>
      <c r="E52" s="436"/>
      <c r="F52" s="436"/>
      <c r="G52" s="194">
        <v>17637258</v>
      </c>
      <c r="H52" s="194">
        <v>65874883.969999999</v>
      </c>
      <c r="I52" s="194">
        <v>83512141.969999999</v>
      </c>
      <c r="J52" s="194">
        <v>63644638.100000001</v>
      </c>
      <c r="K52" s="442">
        <v>63644638.100000001</v>
      </c>
      <c r="L52" s="438"/>
      <c r="M52" s="438"/>
      <c r="N52" s="438"/>
      <c r="O52" s="443">
        <v>19867503.870000001</v>
      </c>
      <c r="P52" s="440"/>
    </row>
    <row r="53" spans="1:16" ht="23.25">
      <c r="A53" s="457" t="s">
        <v>333</v>
      </c>
      <c r="B53" s="436"/>
      <c r="C53" s="436"/>
      <c r="D53" s="436"/>
      <c r="E53" s="436"/>
      <c r="F53" s="436"/>
      <c r="G53" s="194">
        <v>406985</v>
      </c>
      <c r="H53" s="194">
        <v>5833402.4500000002</v>
      </c>
      <c r="I53" s="194">
        <v>6240387.4500000002</v>
      </c>
      <c r="J53" s="194">
        <v>3422394.91</v>
      </c>
      <c r="K53" s="442">
        <v>3422394.91</v>
      </c>
      <c r="L53" s="438"/>
      <c r="M53" s="438"/>
      <c r="N53" s="438"/>
      <c r="O53" s="443">
        <v>2817992.54</v>
      </c>
      <c r="P53" s="440"/>
    </row>
    <row r="54" spans="1:16" ht="23.25">
      <c r="A54" s="457" t="s">
        <v>334</v>
      </c>
      <c r="B54" s="436"/>
      <c r="C54" s="436"/>
      <c r="D54" s="436"/>
      <c r="E54" s="436"/>
      <c r="F54" s="436"/>
      <c r="G54" s="194">
        <v>0</v>
      </c>
      <c r="H54" s="194">
        <v>20239.7</v>
      </c>
      <c r="I54" s="194">
        <v>20239.7</v>
      </c>
      <c r="J54" s="194">
        <v>19239.7</v>
      </c>
      <c r="K54" s="442">
        <v>19239.7</v>
      </c>
      <c r="L54" s="438"/>
      <c r="M54" s="438"/>
      <c r="N54" s="438"/>
      <c r="O54" s="443">
        <v>1000</v>
      </c>
      <c r="P54" s="440"/>
    </row>
    <row r="55" spans="1:16" ht="23.25">
      <c r="A55" s="457" t="s">
        <v>335</v>
      </c>
      <c r="B55" s="436"/>
      <c r="C55" s="436"/>
      <c r="D55" s="436"/>
      <c r="E55" s="436"/>
      <c r="F55" s="436"/>
      <c r="G55" s="194">
        <v>8439862</v>
      </c>
      <c r="H55" s="194">
        <v>14453976.039999999</v>
      </c>
      <c r="I55" s="194">
        <v>22893838.039999999</v>
      </c>
      <c r="J55" s="194">
        <v>22024357.09</v>
      </c>
      <c r="K55" s="442">
        <v>22024357.09</v>
      </c>
      <c r="L55" s="438"/>
      <c r="M55" s="438"/>
      <c r="N55" s="438"/>
      <c r="O55" s="443">
        <v>869480.95</v>
      </c>
      <c r="P55" s="440"/>
    </row>
    <row r="56" spans="1:16" ht="23.25">
      <c r="A56" s="457" t="s">
        <v>336</v>
      </c>
      <c r="B56" s="436"/>
      <c r="C56" s="436"/>
      <c r="D56" s="436"/>
      <c r="E56" s="436"/>
      <c r="F56" s="436"/>
      <c r="G56" s="194">
        <v>0</v>
      </c>
      <c r="H56" s="194">
        <v>0</v>
      </c>
      <c r="I56" s="194">
        <v>0</v>
      </c>
      <c r="J56" s="194">
        <v>0</v>
      </c>
      <c r="K56" s="442">
        <v>0</v>
      </c>
      <c r="L56" s="438"/>
      <c r="M56" s="438"/>
      <c r="N56" s="438"/>
      <c r="O56" s="443">
        <v>0</v>
      </c>
      <c r="P56" s="440"/>
    </row>
    <row r="57" spans="1:16" ht="23.25">
      <c r="A57" s="457" t="s">
        <v>337</v>
      </c>
      <c r="B57" s="436"/>
      <c r="C57" s="436"/>
      <c r="D57" s="436"/>
      <c r="E57" s="436"/>
      <c r="F57" s="436"/>
      <c r="G57" s="194">
        <v>60054439</v>
      </c>
      <c r="H57" s="194">
        <v>7433765.04</v>
      </c>
      <c r="I57" s="194">
        <v>67488204.040000007</v>
      </c>
      <c r="J57" s="194">
        <v>4549633.5199999996</v>
      </c>
      <c r="K57" s="442">
        <v>4549633.5199999996</v>
      </c>
      <c r="L57" s="438"/>
      <c r="M57" s="438"/>
      <c r="N57" s="438"/>
      <c r="O57" s="443">
        <v>62938570.520000003</v>
      </c>
      <c r="P57" s="440"/>
    </row>
    <row r="58" spans="1:16" ht="23.25">
      <c r="A58" s="457" t="s">
        <v>338</v>
      </c>
      <c r="B58" s="436"/>
      <c r="C58" s="436"/>
      <c r="D58" s="436"/>
      <c r="E58" s="436"/>
      <c r="F58" s="436"/>
      <c r="G58" s="194">
        <v>0</v>
      </c>
      <c r="H58" s="194">
        <v>0</v>
      </c>
      <c r="I58" s="194">
        <v>0</v>
      </c>
      <c r="J58" s="194">
        <v>0</v>
      </c>
      <c r="K58" s="442">
        <v>0</v>
      </c>
      <c r="L58" s="438"/>
      <c r="M58" s="438"/>
      <c r="N58" s="438"/>
      <c r="O58" s="443">
        <v>0</v>
      </c>
      <c r="P58" s="440"/>
    </row>
    <row r="59" spans="1:16" ht="23.25">
      <c r="A59" s="457" t="s">
        <v>339</v>
      </c>
      <c r="B59" s="436"/>
      <c r="C59" s="436"/>
      <c r="D59" s="436"/>
      <c r="E59" s="436"/>
      <c r="F59" s="436"/>
      <c r="G59" s="194">
        <v>0</v>
      </c>
      <c r="H59" s="194">
        <v>0</v>
      </c>
      <c r="I59" s="194">
        <v>0</v>
      </c>
      <c r="J59" s="194">
        <v>0</v>
      </c>
      <c r="K59" s="442">
        <v>0</v>
      </c>
      <c r="L59" s="438"/>
      <c r="M59" s="438"/>
      <c r="N59" s="438"/>
      <c r="O59" s="443">
        <v>0</v>
      </c>
      <c r="P59" s="440"/>
    </row>
    <row r="60" spans="1:16" ht="23.25">
      <c r="A60" s="457" t="s">
        <v>340</v>
      </c>
      <c r="B60" s="436"/>
      <c r="C60" s="436"/>
      <c r="D60" s="436"/>
      <c r="E60" s="436"/>
      <c r="F60" s="436"/>
      <c r="G60" s="194">
        <v>6420000</v>
      </c>
      <c r="H60" s="194">
        <v>17716469.039999999</v>
      </c>
      <c r="I60" s="194">
        <v>24136469.039999999</v>
      </c>
      <c r="J60" s="194">
        <v>13579478.640000001</v>
      </c>
      <c r="K60" s="442">
        <v>13579478.640000001</v>
      </c>
      <c r="L60" s="438"/>
      <c r="M60" s="438"/>
      <c r="N60" s="438"/>
      <c r="O60" s="443">
        <v>10556990.4</v>
      </c>
      <c r="P60" s="440"/>
    </row>
    <row r="61" spans="1:16" ht="23.25">
      <c r="A61" s="457" t="s">
        <v>255</v>
      </c>
      <c r="B61" s="436"/>
      <c r="C61" s="436"/>
      <c r="D61" s="436"/>
      <c r="E61" s="436"/>
      <c r="F61" s="436"/>
      <c r="G61" s="195" t="s">
        <v>255</v>
      </c>
      <c r="H61" s="195" t="s">
        <v>255</v>
      </c>
      <c r="I61" s="195" t="s">
        <v>255</v>
      </c>
      <c r="J61" s="195" t="s">
        <v>255</v>
      </c>
      <c r="K61" s="458" t="s">
        <v>255</v>
      </c>
      <c r="L61" s="438"/>
      <c r="M61" s="438"/>
      <c r="N61" s="438"/>
      <c r="O61" s="459" t="s">
        <v>255</v>
      </c>
      <c r="P61" s="440"/>
    </row>
    <row r="62" spans="1:16" ht="23.25">
      <c r="A62" s="441" t="s">
        <v>341</v>
      </c>
      <c r="B62" s="436"/>
      <c r="C62" s="436"/>
      <c r="D62" s="436"/>
      <c r="E62" s="436"/>
      <c r="F62" s="436"/>
      <c r="G62" s="194">
        <v>216414344</v>
      </c>
      <c r="H62" s="194">
        <v>881635976.95000005</v>
      </c>
      <c r="I62" s="194">
        <v>1098050320.95</v>
      </c>
      <c r="J62" s="194">
        <v>653621668.30999994</v>
      </c>
      <c r="K62" s="442">
        <v>652682012.53999996</v>
      </c>
      <c r="L62" s="438"/>
      <c r="M62" s="438"/>
      <c r="N62" s="438"/>
      <c r="O62" s="443">
        <v>444428652.63999999</v>
      </c>
      <c r="P62" s="440"/>
    </row>
    <row r="63" spans="1:16" ht="23.25">
      <c r="A63" s="457" t="s">
        <v>342</v>
      </c>
      <c r="B63" s="436"/>
      <c r="C63" s="436"/>
      <c r="D63" s="436"/>
      <c r="E63" s="436"/>
      <c r="F63" s="436"/>
      <c r="G63" s="194">
        <v>216414344</v>
      </c>
      <c r="H63" s="194">
        <v>243967375.56999999</v>
      </c>
      <c r="I63" s="194">
        <v>460381719.56999999</v>
      </c>
      <c r="J63" s="194">
        <v>225599345.66999999</v>
      </c>
      <c r="K63" s="442">
        <v>224659689.90000001</v>
      </c>
      <c r="L63" s="438"/>
      <c r="M63" s="438"/>
      <c r="N63" s="438"/>
      <c r="O63" s="443">
        <v>234782373.90000001</v>
      </c>
      <c r="P63" s="440"/>
    </row>
    <row r="64" spans="1:16" ht="23.25">
      <c r="A64" s="457" t="s">
        <v>343</v>
      </c>
      <c r="B64" s="436"/>
      <c r="C64" s="436"/>
      <c r="D64" s="436"/>
      <c r="E64" s="436"/>
      <c r="F64" s="436"/>
      <c r="G64" s="194">
        <v>0</v>
      </c>
      <c r="H64" s="194">
        <v>637668601.38</v>
      </c>
      <c r="I64" s="194">
        <v>637668601.38</v>
      </c>
      <c r="J64" s="194">
        <v>428022322.63999999</v>
      </c>
      <c r="K64" s="442">
        <v>428022322.63999999</v>
      </c>
      <c r="L64" s="438"/>
      <c r="M64" s="438"/>
      <c r="N64" s="438"/>
      <c r="O64" s="443">
        <v>209646278.74000001</v>
      </c>
      <c r="P64" s="440"/>
    </row>
    <row r="65" spans="1:16" ht="23.25">
      <c r="A65" s="457" t="s">
        <v>344</v>
      </c>
      <c r="B65" s="436"/>
      <c r="C65" s="436"/>
      <c r="D65" s="436"/>
      <c r="E65" s="436"/>
      <c r="F65" s="436"/>
      <c r="G65" s="194">
        <v>0</v>
      </c>
      <c r="H65" s="194">
        <v>0</v>
      </c>
      <c r="I65" s="194">
        <v>0</v>
      </c>
      <c r="J65" s="194">
        <v>0</v>
      </c>
      <c r="K65" s="442">
        <v>0</v>
      </c>
      <c r="L65" s="438"/>
      <c r="M65" s="438"/>
      <c r="N65" s="438"/>
      <c r="O65" s="443">
        <v>0</v>
      </c>
      <c r="P65" s="440"/>
    </row>
    <row r="66" spans="1:16" ht="23.25">
      <c r="A66" s="457" t="s">
        <v>255</v>
      </c>
      <c r="B66" s="436"/>
      <c r="C66" s="436"/>
      <c r="D66" s="436"/>
      <c r="E66" s="436"/>
      <c r="F66" s="436"/>
      <c r="G66" s="195" t="s">
        <v>255</v>
      </c>
      <c r="H66" s="195" t="s">
        <v>255</v>
      </c>
      <c r="I66" s="195" t="s">
        <v>255</v>
      </c>
      <c r="J66" s="195" t="s">
        <v>255</v>
      </c>
      <c r="K66" s="458" t="s">
        <v>255</v>
      </c>
      <c r="L66" s="438"/>
      <c r="M66" s="438"/>
      <c r="N66" s="438"/>
      <c r="O66" s="459" t="s">
        <v>255</v>
      </c>
      <c r="P66" s="440"/>
    </row>
    <row r="67" spans="1:16" ht="23.25">
      <c r="A67" s="441" t="s">
        <v>345</v>
      </c>
      <c r="B67" s="436"/>
      <c r="C67" s="436"/>
      <c r="D67" s="436"/>
      <c r="E67" s="436"/>
      <c r="F67" s="436"/>
      <c r="G67" s="194">
        <v>22009717</v>
      </c>
      <c r="H67" s="194">
        <v>23523768.969999999</v>
      </c>
      <c r="I67" s="194">
        <v>45533485.969999999</v>
      </c>
      <c r="J67" s="194">
        <v>32334931.359999999</v>
      </c>
      <c r="K67" s="442">
        <v>32334931.359999999</v>
      </c>
      <c r="L67" s="438"/>
      <c r="M67" s="438"/>
      <c r="N67" s="438"/>
      <c r="O67" s="443">
        <v>13198554.609999999</v>
      </c>
      <c r="P67" s="440"/>
    </row>
    <row r="68" spans="1:16" ht="23.25">
      <c r="A68" s="457" t="s">
        <v>346</v>
      </c>
      <c r="B68" s="436"/>
      <c r="C68" s="436"/>
      <c r="D68" s="436"/>
      <c r="E68" s="436"/>
      <c r="F68" s="436"/>
      <c r="G68" s="194">
        <v>0</v>
      </c>
      <c r="H68" s="194">
        <v>0</v>
      </c>
      <c r="I68" s="194">
        <v>0</v>
      </c>
      <c r="J68" s="194">
        <v>0</v>
      </c>
      <c r="K68" s="442">
        <v>0</v>
      </c>
      <c r="L68" s="438"/>
      <c r="M68" s="438"/>
      <c r="N68" s="438"/>
      <c r="O68" s="443">
        <v>0</v>
      </c>
      <c r="P68" s="440"/>
    </row>
    <row r="69" spans="1:16" ht="23.25">
      <c r="A69" s="457" t="s">
        <v>347</v>
      </c>
      <c r="B69" s="436"/>
      <c r="C69" s="436"/>
      <c r="D69" s="436"/>
      <c r="E69" s="436"/>
      <c r="F69" s="436"/>
      <c r="G69" s="194">
        <v>0</v>
      </c>
      <c r="H69" s="194">
        <v>0</v>
      </c>
      <c r="I69" s="194">
        <v>0</v>
      </c>
      <c r="J69" s="194">
        <v>0</v>
      </c>
      <c r="K69" s="442">
        <v>0</v>
      </c>
      <c r="L69" s="438"/>
      <c r="M69" s="438"/>
      <c r="N69" s="438"/>
      <c r="O69" s="443">
        <v>0</v>
      </c>
      <c r="P69" s="440"/>
    </row>
    <row r="70" spans="1:16" ht="23.25">
      <c r="A70" s="457" t="s">
        <v>348</v>
      </c>
      <c r="B70" s="436"/>
      <c r="C70" s="436"/>
      <c r="D70" s="436"/>
      <c r="E70" s="436"/>
      <c r="F70" s="436"/>
      <c r="G70" s="194">
        <v>0</v>
      </c>
      <c r="H70" s="194">
        <v>0</v>
      </c>
      <c r="I70" s="194">
        <v>0</v>
      </c>
      <c r="J70" s="194">
        <v>0</v>
      </c>
      <c r="K70" s="442">
        <v>0</v>
      </c>
      <c r="L70" s="438"/>
      <c r="M70" s="438"/>
      <c r="N70" s="438"/>
      <c r="O70" s="443">
        <v>0</v>
      </c>
      <c r="P70" s="440"/>
    </row>
    <row r="71" spans="1:16" ht="23.25">
      <c r="A71" s="457" t="s">
        <v>349</v>
      </c>
      <c r="B71" s="436"/>
      <c r="C71" s="436"/>
      <c r="D71" s="436"/>
      <c r="E71" s="436"/>
      <c r="F71" s="436"/>
      <c r="G71" s="194">
        <v>0</v>
      </c>
      <c r="H71" s="194">
        <v>0</v>
      </c>
      <c r="I71" s="194">
        <v>0</v>
      </c>
      <c r="J71" s="194">
        <v>0</v>
      </c>
      <c r="K71" s="442">
        <v>0</v>
      </c>
      <c r="L71" s="438"/>
      <c r="M71" s="438"/>
      <c r="N71" s="438"/>
      <c r="O71" s="443">
        <v>0</v>
      </c>
      <c r="P71" s="440"/>
    </row>
    <row r="72" spans="1:16" ht="23.25">
      <c r="A72" s="457" t="s">
        <v>350</v>
      </c>
      <c r="B72" s="436"/>
      <c r="C72" s="436"/>
      <c r="D72" s="436"/>
      <c r="E72" s="436"/>
      <c r="F72" s="436"/>
      <c r="G72" s="194">
        <v>0</v>
      </c>
      <c r="H72" s="194">
        <v>32334931.359999999</v>
      </c>
      <c r="I72" s="194">
        <v>32334931.359999999</v>
      </c>
      <c r="J72" s="194">
        <v>32334931.359999999</v>
      </c>
      <c r="K72" s="442">
        <v>32334931.359999999</v>
      </c>
      <c r="L72" s="438"/>
      <c r="M72" s="438"/>
      <c r="N72" s="438"/>
      <c r="O72" s="443">
        <v>0</v>
      </c>
      <c r="P72" s="440"/>
    </row>
    <row r="73" spans="1:16" ht="23.25">
      <c r="A73" s="457" t="s">
        <v>351</v>
      </c>
      <c r="B73" s="436"/>
      <c r="C73" s="436"/>
      <c r="D73" s="436"/>
      <c r="E73" s="436"/>
      <c r="F73" s="436"/>
      <c r="G73" s="194">
        <v>0</v>
      </c>
      <c r="H73" s="194">
        <v>0</v>
      </c>
      <c r="I73" s="194">
        <v>0</v>
      </c>
      <c r="J73" s="194">
        <v>0</v>
      </c>
      <c r="K73" s="442">
        <v>0</v>
      </c>
      <c r="L73" s="438"/>
      <c r="M73" s="438"/>
      <c r="N73" s="438"/>
      <c r="O73" s="443">
        <v>0</v>
      </c>
      <c r="P73" s="440"/>
    </row>
    <row r="74" spans="1:16" ht="23.25">
      <c r="A74" s="457" t="s">
        <v>352</v>
      </c>
      <c r="B74" s="436"/>
      <c r="C74" s="436"/>
      <c r="D74" s="436"/>
      <c r="E74" s="436"/>
      <c r="F74" s="436"/>
      <c r="G74" s="194">
        <v>22009717</v>
      </c>
      <c r="H74" s="194">
        <v>-8811162.3900000006</v>
      </c>
      <c r="I74" s="194">
        <v>13198554.609999999</v>
      </c>
      <c r="J74" s="194">
        <v>0</v>
      </c>
      <c r="K74" s="442">
        <v>0</v>
      </c>
      <c r="L74" s="438"/>
      <c r="M74" s="438"/>
      <c r="N74" s="438"/>
      <c r="O74" s="443">
        <v>13198554.609999999</v>
      </c>
      <c r="P74" s="440"/>
    </row>
    <row r="75" spans="1:16" ht="23.25">
      <c r="A75" s="457" t="s">
        <v>255</v>
      </c>
      <c r="B75" s="436"/>
      <c r="C75" s="436"/>
      <c r="D75" s="436"/>
      <c r="E75" s="436"/>
      <c r="F75" s="436"/>
      <c r="G75" s="195" t="s">
        <v>255</v>
      </c>
      <c r="H75" s="195" t="s">
        <v>255</v>
      </c>
      <c r="I75" s="195" t="s">
        <v>255</v>
      </c>
      <c r="J75" s="195" t="s">
        <v>255</v>
      </c>
      <c r="K75" s="458" t="s">
        <v>255</v>
      </c>
      <c r="L75" s="438"/>
      <c r="M75" s="438"/>
      <c r="N75" s="438"/>
      <c r="O75" s="459" t="s">
        <v>255</v>
      </c>
      <c r="P75" s="440"/>
    </row>
    <row r="76" spans="1:16" ht="23.25">
      <c r="A76" s="441" t="s">
        <v>353</v>
      </c>
      <c r="B76" s="436"/>
      <c r="C76" s="436"/>
      <c r="D76" s="436"/>
      <c r="E76" s="436"/>
      <c r="F76" s="436"/>
      <c r="G76" s="194">
        <v>3264637563</v>
      </c>
      <c r="H76" s="194">
        <v>106372907.14</v>
      </c>
      <c r="I76" s="194">
        <v>3371010470.1399999</v>
      </c>
      <c r="J76" s="194">
        <v>3345811477.04</v>
      </c>
      <c r="K76" s="442">
        <v>3312054998.0900002</v>
      </c>
      <c r="L76" s="438"/>
      <c r="M76" s="438"/>
      <c r="N76" s="438"/>
      <c r="O76" s="443">
        <v>25198993.100000001</v>
      </c>
      <c r="P76" s="440"/>
    </row>
    <row r="77" spans="1:16" ht="23.25">
      <c r="A77" s="457" t="s">
        <v>354</v>
      </c>
      <c r="B77" s="436"/>
      <c r="C77" s="436"/>
      <c r="D77" s="436"/>
      <c r="E77" s="436"/>
      <c r="F77" s="436"/>
      <c r="G77" s="194">
        <v>2850755588</v>
      </c>
      <c r="H77" s="194">
        <v>31405412.789999999</v>
      </c>
      <c r="I77" s="194">
        <v>2882161000.79</v>
      </c>
      <c r="J77" s="194">
        <v>2882160999.79</v>
      </c>
      <c r="K77" s="442">
        <v>2850543020.79</v>
      </c>
      <c r="L77" s="438"/>
      <c r="M77" s="438"/>
      <c r="N77" s="438"/>
      <c r="O77" s="443">
        <v>1</v>
      </c>
      <c r="P77" s="440"/>
    </row>
    <row r="78" spans="1:16" ht="23.25">
      <c r="A78" s="457" t="s">
        <v>355</v>
      </c>
      <c r="B78" s="436"/>
      <c r="C78" s="436"/>
      <c r="D78" s="436"/>
      <c r="E78" s="436"/>
      <c r="F78" s="436"/>
      <c r="G78" s="194">
        <v>87848043</v>
      </c>
      <c r="H78" s="194">
        <v>9906778</v>
      </c>
      <c r="I78" s="194">
        <v>97754821</v>
      </c>
      <c r="J78" s="194">
        <v>97754821</v>
      </c>
      <c r="K78" s="442">
        <v>97754821</v>
      </c>
      <c r="L78" s="438"/>
      <c r="M78" s="438"/>
      <c r="N78" s="438"/>
      <c r="O78" s="443">
        <v>0</v>
      </c>
      <c r="P78" s="440"/>
    </row>
    <row r="79" spans="1:16" ht="23.25">
      <c r="A79" s="457" t="s">
        <v>356</v>
      </c>
      <c r="B79" s="436"/>
      <c r="C79" s="436"/>
      <c r="D79" s="436"/>
      <c r="E79" s="436"/>
      <c r="F79" s="436"/>
      <c r="G79" s="194">
        <v>326033932</v>
      </c>
      <c r="H79" s="194">
        <v>65060716.350000001</v>
      </c>
      <c r="I79" s="194">
        <v>391094648.35000002</v>
      </c>
      <c r="J79" s="194">
        <v>365895656.25</v>
      </c>
      <c r="K79" s="442">
        <v>363757156.30000001</v>
      </c>
      <c r="L79" s="438"/>
      <c r="M79" s="438"/>
      <c r="N79" s="438"/>
      <c r="O79" s="443">
        <v>25198992.100000001</v>
      </c>
      <c r="P79" s="440"/>
    </row>
    <row r="80" spans="1:16" ht="23.25">
      <c r="A80" s="457" t="s">
        <v>255</v>
      </c>
      <c r="B80" s="436"/>
      <c r="C80" s="436"/>
      <c r="D80" s="436"/>
      <c r="E80" s="436"/>
      <c r="F80" s="436"/>
      <c r="G80" s="195" t="s">
        <v>255</v>
      </c>
      <c r="H80" s="195" t="s">
        <v>255</v>
      </c>
      <c r="I80" s="195" t="s">
        <v>255</v>
      </c>
      <c r="J80" s="195" t="s">
        <v>255</v>
      </c>
      <c r="K80" s="458" t="s">
        <v>255</v>
      </c>
      <c r="L80" s="438"/>
      <c r="M80" s="438"/>
      <c r="N80" s="438"/>
      <c r="O80" s="459" t="s">
        <v>255</v>
      </c>
      <c r="P80" s="440"/>
    </row>
    <row r="81" spans="1:16" ht="23.25">
      <c r="A81" s="441" t="s">
        <v>357</v>
      </c>
      <c r="B81" s="436"/>
      <c r="C81" s="436"/>
      <c r="D81" s="436"/>
      <c r="E81" s="436"/>
      <c r="F81" s="436"/>
      <c r="G81" s="194">
        <v>414641341</v>
      </c>
      <c r="H81" s="194">
        <v>-14247913.380000001</v>
      </c>
      <c r="I81" s="194">
        <v>400393427.62</v>
      </c>
      <c r="J81" s="194">
        <v>356088179.51999998</v>
      </c>
      <c r="K81" s="442">
        <v>356088179.51999998</v>
      </c>
      <c r="L81" s="438"/>
      <c r="M81" s="438"/>
      <c r="N81" s="438"/>
      <c r="O81" s="443">
        <v>44305248.100000001</v>
      </c>
      <c r="P81" s="440"/>
    </row>
    <row r="82" spans="1:16" ht="23.25">
      <c r="A82" s="457" t="s">
        <v>358</v>
      </c>
      <c r="B82" s="436"/>
      <c r="C82" s="436"/>
      <c r="D82" s="436"/>
      <c r="E82" s="436"/>
      <c r="F82" s="436"/>
      <c r="G82" s="194">
        <v>66073300</v>
      </c>
      <c r="H82" s="194">
        <v>0</v>
      </c>
      <c r="I82" s="194">
        <v>66073300</v>
      </c>
      <c r="J82" s="194">
        <v>66073294.520000003</v>
      </c>
      <c r="K82" s="442">
        <v>66073294.520000003</v>
      </c>
      <c r="L82" s="438"/>
      <c r="M82" s="438"/>
      <c r="N82" s="438"/>
      <c r="O82" s="443">
        <v>5.48</v>
      </c>
      <c r="P82" s="440"/>
    </row>
    <row r="83" spans="1:16" ht="23.25">
      <c r="A83" s="457" t="s">
        <v>359</v>
      </c>
      <c r="B83" s="436"/>
      <c r="C83" s="436"/>
      <c r="D83" s="436"/>
      <c r="E83" s="436"/>
      <c r="F83" s="436"/>
      <c r="G83" s="194">
        <v>298568041</v>
      </c>
      <c r="H83" s="194">
        <v>9153524.6199999992</v>
      </c>
      <c r="I83" s="194">
        <v>307721565.62</v>
      </c>
      <c r="J83" s="194">
        <v>290014885</v>
      </c>
      <c r="K83" s="442">
        <v>290014885</v>
      </c>
      <c r="L83" s="438"/>
      <c r="M83" s="438"/>
      <c r="N83" s="438"/>
      <c r="O83" s="443">
        <v>17706680.620000001</v>
      </c>
      <c r="P83" s="440"/>
    </row>
    <row r="84" spans="1:16" ht="23.25">
      <c r="A84" s="457" t="s">
        <v>360</v>
      </c>
      <c r="B84" s="436"/>
      <c r="C84" s="436"/>
      <c r="D84" s="436"/>
      <c r="E84" s="436"/>
      <c r="F84" s="436"/>
      <c r="G84" s="194">
        <v>0</v>
      </c>
      <c r="H84" s="194">
        <v>0</v>
      </c>
      <c r="I84" s="194">
        <v>0</v>
      </c>
      <c r="J84" s="194">
        <v>0</v>
      </c>
      <c r="K84" s="442">
        <v>0</v>
      </c>
      <c r="L84" s="438"/>
      <c r="M84" s="438"/>
      <c r="N84" s="438"/>
      <c r="O84" s="443">
        <v>0</v>
      </c>
      <c r="P84" s="440"/>
    </row>
    <row r="85" spans="1:16" ht="23.25">
      <c r="A85" s="457" t="s">
        <v>361</v>
      </c>
      <c r="B85" s="436"/>
      <c r="C85" s="436"/>
      <c r="D85" s="436"/>
      <c r="E85" s="436"/>
      <c r="F85" s="436"/>
      <c r="G85" s="194">
        <v>0</v>
      </c>
      <c r="H85" s="194">
        <v>0</v>
      </c>
      <c r="I85" s="194">
        <v>0</v>
      </c>
      <c r="J85" s="194">
        <v>0</v>
      </c>
      <c r="K85" s="442">
        <v>0</v>
      </c>
      <c r="L85" s="438"/>
      <c r="M85" s="438"/>
      <c r="N85" s="438"/>
      <c r="O85" s="443">
        <v>0</v>
      </c>
      <c r="P85" s="440"/>
    </row>
    <row r="86" spans="1:16" ht="23.25">
      <c r="A86" s="457" t="s">
        <v>362</v>
      </c>
      <c r="B86" s="436"/>
      <c r="C86" s="436"/>
      <c r="D86" s="436"/>
      <c r="E86" s="436"/>
      <c r="F86" s="436"/>
      <c r="G86" s="194">
        <v>0</v>
      </c>
      <c r="H86" s="194">
        <v>0</v>
      </c>
      <c r="I86" s="194">
        <v>0</v>
      </c>
      <c r="J86" s="194">
        <v>0</v>
      </c>
      <c r="K86" s="442">
        <v>0</v>
      </c>
      <c r="L86" s="438"/>
      <c r="M86" s="438"/>
      <c r="N86" s="438"/>
      <c r="O86" s="443">
        <v>0</v>
      </c>
      <c r="P86" s="440"/>
    </row>
    <row r="87" spans="1:16" ht="23.25">
      <c r="A87" s="457" t="s">
        <v>363</v>
      </c>
      <c r="B87" s="436"/>
      <c r="C87" s="436"/>
      <c r="D87" s="436"/>
      <c r="E87" s="436"/>
      <c r="F87" s="436"/>
      <c r="G87" s="194">
        <v>0</v>
      </c>
      <c r="H87" s="194">
        <v>0</v>
      </c>
      <c r="I87" s="194">
        <v>0</v>
      </c>
      <c r="J87" s="194">
        <v>0</v>
      </c>
      <c r="K87" s="442">
        <v>0</v>
      </c>
      <c r="L87" s="438"/>
      <c r="M87" s="438"/>
      <c r="N87" s="438"/>
      <c r="O87" s="443">
        <v>0</v>
      </c>
      <c r="P87" s="440"/>
    </row>
    <row r="88" spans="1:16" ht="23.25">
      <c r="A88" s="457" t="s">
        <v>364</v>
      </c>
      <c r="B88" s="436"/>
      <c r="C88" s="436"/>
      <c r="D88" s="436"/>
      <c r="E88" s="436"/>
      <c r="F88" s="436"/>
      <c r="G88" s="194">
        <v>50000000</v>
      </c>
      <c r="H88" s="194">
        <v>-23401438</v>
      </c>
      <c r="I88" s="194">
        <v>26598562</v>
      </c>
      <c r="J88" s="194">
        <v>0</v>
      </c>
      <c r="K88" s="442">
        <v>0</v>
      </c>
      <c r="L88" s="438"/>
      <c r="M88" s="438"/>
      <c r="N88" s="438"/>
      <c r="O88" s="443">
        <v>26598562</v>
      </c>
      <c r="P88" s="440"/>
    </row>
    <row r="89" spans="1:16" ht="23.25">
      <c r="A89" s="457" t="s">
        <v>255</v>
      </c>
      <c r="B89" s="436"/>
      <c r="C89" s="436"/>
      <c r="D89" s="436"/>
      <c r="E89" s="436"/>
      <c r="F89" s="436"/>
      <c r="G89" s="195" t="s">
        <v>255</v>
      </c>
      <c r="H89" s="195" t="s">
        <v>255</v>
      </c>
      <c r="I89" s="195" t="s">
        <v>255</v>
      </c>
      <c r="J89" s="195" t="s">
        <v>255</v>
      </c>
      <c r="K89" s="458" t="s">
        <v>255</v>
      </c>
      <c r="L89" s="438"/>
      <c r="M89" s="438"/>
      <c r="N89" s="438"/>
      <c r="O89" s="459" t="s">
        <v>255</v>
      </c>
      <c r="P89" s="440"/>
    </row>
    <row r="90" spans="1:16" ht="23.25">
      <c r="A90" s="435" t="s">
        <v>290</v>
      </c>
      <c r="B90" s="436"/>
      <c r="C90" s="436"/>
      <c r="D90" s="436"/>
      <c r="E90" s="436"/>
      <c r="F90" s="436"/>
      <c r="G90" s="193">
        <v>13130768295</v>
      </c>
      <c r="H90" s="193">
        <v>928449115.19000006</v>
      </c>
      <c r="I90" s="193">
        <v>14059217410.190001</v>
      </c>
      <c r="J90" s="193">
        <v>13928852492.309999</v>
      </c>
      <c r="K90" s="437">
        <v>13928852492.309999</v>
      </c>
      <c r="L90" s="438"/>
      <c r="M90" s="438"/>
      <c r="N90" s="438"/>
      <c r="O90" s="439">
        <v>130364917.88</v>
      </c>
      <c r="P90" s="440"/>
    </row>
    <row r="91" spans="1:16" ht="23.25">
      <c r="A91" s="441" t="s">
        <v>293</v>
      </c>
      <c r="B91" s="436"/>
      <c r="C91" s="436"/>
      <c r="D91" s="436"/>
      <c r="E91" s="436"/>
      <c r="F91" s="436"/>
      <c r="G91" s="194">
        <v>5475556121</v>
      </c>
      <c r="H91" s="194">
        <v>355337938.30000001</v>
      </c>
      <c r="I91" s="194">
        <v>5830894059.3000002</v>
      </c>
      <c r="J91" s="194">
        <v>5830894059.3000002</v>
      </c>
      <c r="K91" s="442">
        <v>5830894059.3000002</v>
      </c>
      <c r="L91" s="438"/>
      <c r="M91" s="438"/>
      <c r="N91" s="438"/>
      <c r="O91" s="443">
        <v>0</v>
      </c>
      <c r="P91" s="440"/>
    </row>
    <row r="92" spans="1:16" ht="23.25">
      <c r="A92" s="457" t="s">
        <v>294</v>
      </c>
      <c r="B92" s="436"/>
      <c r="C92" s="436"/>
      <c r="D92" s="436"/>
      <c r="E92" s="436"/>
      <c r="F92" s="436"/>
      <c r="G92" s="194">
        <v>3247368135</v>
      </c>
      <c r="H92" s="194">
        <v>-38633227.57</v>
      </c>
      <c r="I92" s="194">
        <v>3208734907.4299998</v>
      </c>
      <c r="J92" s="194">
        <v>3208734907.4299998</v>
      </c>
      <c r="K92" s="442">
        <v>3208734907.4299998</v>
      </c>
      <c r="L92" s="438"/>
      <c r="M92" s="438"/>
      <c r="N92" s="438"/>
      <c r="O92" s="443">
        <v>0</v>
      </c>
      <c r="P92" s="440"/>
    </row>
    <row r="93" spans="1:16" ht="23.25">
      <c r="A93" s="457" t="s">
        <v>295</v>
      </c>
      <c r="B93" s="436"/>
      <c r="C93" s="436"/>
      <c r="D93" s="436"/>
      <c r="E93" s="436"/>
      <c r="F93" s="436"/>
      <c r="G93" s="194">
        <v>4332449</v>
      </c>
      <c r="H93" s="194">
        <v>1381643.41</v>
      </c>
      <c r="I93" s="194">
        <v>5714092.4100000001</v>
      </c>
      <c r="J93" s="194">
        <v>5714092.4100000001</v>
      </c>
      <c r="K93" s="442">
        <v>5714092.4100000001</v>
      </c>
      <c r="L93" s="438"/>
      <c r="M93" s="438"/>
      <c r="N93" s="438"/>
      <c r="O93" s="443">
        <v>0</v>
      </c>
      <c r="P93" s="440"/>
    </row>
    <row r="94" spans="1:16" ht="23.25">
      <c r="A94" s="457" t="s">
        <v>296</v>
      </c>
      <c r="B94" s="436"/>
      <c r="C94" s="436"/>
      <c r="D94" s="436"/>
      <c r="E94" s="436"/>
      <c r="F94" s="436"/>
      <c r="G94" s="194">
        <v>1076387329</v>
      </c>
      <c r="H94" s="194">
        <v>134185469.18000001</v>
      </c>
      <c r="I94" s="194">
        <v>1210572798.1800001</v>
      </c>
      <c r="J94" s="194">
        <v>1210572798.1800001</v>
      </c>
      <c r="K94" s="442">
        <v>1210572798.1800001</v>
      </c>
      <c r="L94" s="438"/>
      <c r="M94" s="438"/>
      <c r="N94" s="438"/>
      <c r="O94" s="443">
        <v>0</v>
      </c>
      <c r="P94" s="440"/>
    </row>
    <row r="95" spans="1:16" ht="23.25">
      <c r="A95" s="460" t="s">
        <v>297</v>
      </c>
      <c r="B95" s="461"/>
      <c r="C95" s="461"/>
      <c r="D95" s="461"/>
      <c r="E95" s="461"/>
      <c r="F95" s="461"/>
      <c r="G95" s="196">
        <v>523910037</v>
      </c>
      <c r="H95" s="196">
        <v>87114287.280000001</v>
      </c>
      <c r="I95" s="196">
        <v>611024324.27999997</v>
      </c>
      <c r="J95" s="196">
        <v>611024324.27999997</v>
      </c>
      <c r="K95" s="462">
        <v>611024324.27999997</v>
      </c>
      <c r="L95" s="463"/>
      <c r="M95" s="463"/>
      <c r="N95" s="463"/>
      <c r="O95" s="464">
        <v>0</v>
      </c>
      <c r="P95" s="465"/>
    </row>
    <row r="96" spans="1:16" ht="23.25">
      <c r="A96" s="457" t="s">
        <v>298</v>
      </c>
      <c r="B96" s="436"/>
      <c r="C96" s="436"/>
      <c r="D96" s="436"/>
      <c r="E96" s="436"/>
      <c r="F96" s="436"/>
      <c r="G96" s="194">
        <v>92471861</v>
      </c>
      <c r="H96" s="194">
        <v>21555334</v>
      </c>
      <c r="I96" s="194">
        <v>114027195</v>
      </c>
      <c r="J96" s="194">
        <v>114027195</v>
      </c>
      <c r="K96" s="442">
        <v>114027195</v>
      </c>
      <c r="L96" s="438"/>
      <c r="M96" s="438"/>
      <c r="N96" s="438"/>
      <c r="O96" s="443">
        <v>0</v>
      </c>
      <c r="P96" s="440"/>
    </row>
    <row r="97" spans="1:16" ht="23.25">
      <c r="A97" s="457" t="s">
        <v>299</v>
      </c>
      <c r="B97" s="436"/>
      <c r="C97" s="436"/>
      <c r="D97" s="436"/>
      <c r="E97" s="436"/>
      <c r="F97" s="436"/>
      <c r="G97" s="194">
        <v>0</v>
      </c>
      <c r="H97" s="194">
        <v>0</v>
      </c>
      <c r="I97" s="194">
        <v>0</v>
      </c>
      <c r="J97" s="194">
        <v>0</v>
      </c>
      <c r="K97" s="442">
        <v>0</v>
      </c>
      <c r="L97" s="438"/>
      <c r="M97" s="438"/>
      <c r="N97" s="438"/>
      <c r="O97" s="443">
        <v>0</v>
      </c>
      <c r="P97" s="440"/>
    </row>
    <row r="98" spans="1:16" ht="23.25">
      <c r="A98" s="457" t="s">
        <v>365</v>
      </c>
      <c r="B98" s="436"/>
      <c r="C98" s="436"/>
      <c r="D98" s="436"/>
      <c r="E98" s="436"/>
      <c r="F98" s="436"/>
      <c r="G98" s="194">
        <v>531086310</v>
      </c>
      <c r="H98" s="194">
        <v>149734432</v>
      </c>
      <c r="I98" s="194">
        <v>680820742</v>
      </c>
      <c r="J98" s="194">
        <v>680820742</v>
      </c>
      <c r="K98" s="442">
        <v>680820742</v>
      </c>
      <c r="L98" s="438"/>
      <c r="M98" s="438"/>
      <c r="N98" s="438"/>
      <c r="O98" s="443">
        <v>0</v>
      </c>
      <c r="P98" s="440"/>
    </row>
    <row r="99" spans="1:16" ht="23.25">
      <c r="A99" s="457" t="s">
        <v>255</v>
      </c>
      <c r="B99" s="436"/>
      <c r="C99" s="436"/>
      <c r="D99" s="436"/>
      <c r="E99" s="436"/>
      <c r="F99" s="436"/>
      <c r="G99" s="195" t="s">
        <v>255</v>
      </c>
      <c r="H99" s="195" t="s">
        <v>255</v>
      </c>
      <c r="I99" s="195" t="s">
        <v>255</v>
      </c>
      <c r="J99" s="195" t="s">
        <v>255</v>
      </c>
      <c r="K99" s="458" t="s">
        <v>255</v>
      </c>
      <c r="L99" s="438"/>
      <c r="M99" s="438"/>
      <c r="N99" s="438"/>
      <c r="O99" s="459" t="s">
        <v>255</v>
      </c>
      <c r="P99" s="440"/>
    </row>
    <row r="100" spans="1:16" ht="23.25">
      <c r="A100" s="441" t="s">
        <v>301</v>
      </c>
      <c r="B100" s="436"/>
      <c r="C100" s="436"/>
      <c r="D100" s="436"/>
      <c r="E100" s="436"/>
      <c r="F100" s="436"/>
      <c r="G100" s="194">
        <v>72250665</v>
      </c>
      <c r="H100" s="194">
        <v>24857198.329999998</v>
      </c>
      <c r="I100" s="194">
        <v>97107863.329999998</v>
      </c>
      <c r="J100" s="194">
        <v>81303632.629999995</v>
      </c>
      <c r="K100" s="442">
        <v>81303632.629999995</v>
      </c>
      <c r="L100" s="438"/>
      <c r="M100" s="438"/>
      <c r="N100" s="438"/>
      <c r="O100" s="443">
        <v>15804230.699999999</v>
      </c>
      <c r="P100" s="440"/>
    </row>
    <row r="101" spans="1:16" ht="23.25">
      <c r="A101" s="457" t="s">
        <v>302</v>
      </c>
      <c r="B101" s="436"/>
      <c r="C101" s="436"/>
      <c r="D101" s="436"/>
      <c r="E101" s="436"/>
      <c r="F101" s="436"/>
      <c r="G101" s="194">
        <v>10282374</v>
      </c>
      <c r="H101" s="194">
        <v>-4954634.57</v>
      </c>
      <c r="I101" s="194">
        <v>5327739.43</v>
      </c>
      <c r="J101" s="194">
        <v>5303935.1900000004</v>
      </c>
      <c r="K101" s="442">
        <v>5303935.1900000004</v>
      </c>
      <c r="L101" s="438"/>
      <c r="M101" s="438"/>
      <c r="N101" s="438"/>
      <c r="O101" s="443">
        <v>23804.240000000002</v>
      </c>
      <c r="P101" s="440"/>
    </row>
    <row r="102" spans="1:16" ht="23.25">
      <c r="A102" s="457" t="s">
        <v>303</v>
      </c>
      <c r="B102" s="436"/>
      <c r="C102" s="436"/>
      <c r="D102" s="436"/>
      <c r="E102" s="436"/>
      <c r="F102" s="436"/>
      <c r="G102" s="194">
        <v>10775139</v>
      </c>
      <c r="H102" s="194">
        <v>-1685864.25</v>
      </c>
      <c r="I102" s="194">
        <v>9089274.75</v>
      </c>
      <c r="J102" s="194">
        <v>8962983.2300000004</v>
      </c>
      <c r="K102" s="442">
        <v>8962983.2300000004</v>
      </c>
      <c r="L102" s="438"/>
      <c r="M102" s="438"/>
      <c r="N102" s="438"/>
      <c r="O102" s="443">
        <v>126291.52</v>
      </c>
      <c r="P102" s="440"/>
    </row>
    <row r="103" spans="1:16" ht="23.25">
      <c r="A103" s="457" t="s">
        <v>366</v>
      </c>
      <c r="B103" s="436"/>
      <c r="C103" s="436"/>
      <c r="D103" s="436"/>
      <c r="E103" s="436"/>
      <c r="F103" s="436"/>
      <c r="G103" s="194">
        <v>0</v>
      </c>
      <c r="H103" s="194">
        <v>0</v>
      </c>
      <c r="I103" s="194">
        <v>0</v>
      </c>
      <c r="J103" s="194">
        <v>0</v>
      </c>
      <c r="K103" s="442">
        <v>0</v>
      </c>
      <c r="L103" s="438"/>
      <c r="M103" s="438"/>
      <c r="N103" s="438"/>
      <c r="O103" s="443">
        <v>0</v>
      </c>
      <c r="P103" s="440"/>
    </row>
    <row r="104" spans="1:16" ht="23.25">
      <c r="A104" s="457" t="s">
        <v>367</v>
      </c>
      <c r="B104" s="436"/>
      <c r="C104" s="436"/>
      <c r="D104" s="436"/>
      <c r="E104" s="436"/>
      <c r="F104" s="436"/>
      <c r="G104" s="194">
        <v>341607</v>
      </c>
      <c r="H104" s="194">
        <v>2344990.35</v>
      </c>
      <c r="I104" s="194">
        <v>2686597.35</v>
      </c>
      <c r="J104" s="194">
        <v>2685160.57</v>
      </c>
      <c r="K104" s="442">
        <v>2685160.57</v>
      </c>
      <c r="L104" s="438"/>
      <c r="M104" s="438"/>
      <c r="N104" s="438"/>
      <c r="O104" s="443">
        <v>1436.78</v>
      </c>
      <c r="P104" s="440"/>
    </row>
    <row r="105" spans="1:16" ht="23.25">
      <c r="A105" s="457" t="s">
        <v>368</v>
      </c>
      <c r="B105" s="436"/>
      <c r="C105" s="436"/>
      <c r="D105" s="436"/>
      <c r="E105" s="436"/>
      <c r="F105" s="436"/>
      <c r="G105" s="194">
        <v>2152000</v>
      </c>
      <c r="H105" s="194">
        <v>1416535.41</v>
      </c>
      <c r="I105" s="194">
        <v>3568535.41</v>
      </c>
      <c r="J105" s="194">
        <v>3165525.89</v>
      </c>
      <c r="K105" s="442">
        <v>3165525.89</v>
      </c>
      <c r="L105" s="438"/>
      <c r="M105" s="438"/>
      <c r="N105" s="438"/>
      <c r="O105" s="443">
        <v>403009.52</v>
      </c>
      <c r="P105" s="440"/>
    </row>
    <row r="106" spans="1:16" ht="23.25">
      <c r="A106" s="457" t="s">
        <v>307</v>
      </c>
      <c r="B106" s="436"/>
      <c r="C106" s="436"/>
      <c r="D106" s="436"/>
      <c r="E106" s="436"/>
      <c r="F106" s="436"/>
      <c r="G106" s="194">
        <v>3254300</v>
      </c>
      <c r="H106" s="194">
        <v>5267817.41</v>
      </c>
      <c r="I106" s="194">
        <v>8522117.4100000001</v>
      </c>
      <c r="J106" s="194">
        <v>8522117.4100000001</v>
      </c>
      <c r="K106" s="442">
        <v>8522117.4100000001</v>
      </c>
      <c r="L106" s="438"/>
      <c r="M106" s="438"/>
      <c r="N106" s="438"/>
      <c r="O106" s="443">
        <v>0</v>
      </c>
      <c r="P106" s="440"/>
    </row>
    <row r="107" spans="1:16" ht="23.25">
      <c r="A107" s="457" t="s">
        <v>308</v>
      </c>
      <c r="B107" s="436"/>
      <c r="C107" s="436"/>
      <c r="D107" s="436"/>
      <c r="E107" s="436"/>
      <c r="F107" s="436"/>
      <c r="G107" s="194">
        <v>34909590</v>
      </c>
      <c r="H107" s="194">
        <v>17697902.550000001</v>
      </c>
      <c r="I107" s="194">
        <v>52607492.549999997</v>
      </c>
      <c r="J107" s="194">
        <v>40677181.25</v>
      </c>
      <c r="K107" s="442">
        <v>40677181.25</v>
      </c>
      <c r="L107" s="438"/>
      <c r="M107" s="438"/>
      <c r="N107" s="438"/>
      <c r="O107" s="443">
        <v>11930311.300000001</v>
      </c>
      <c r="P107" s="440"/>
    </row>
    <row r="108" spans="1:16" ht="23.25">
      <c r="A108" s="457" t="s">
        <v>309</v>
      </c>
      <c r="B108" s="436"/>
      <c r="C108" s="436"/>
      <c r="D108" s="436"/>
      <c r="E108" s="436"/>
      <c r="F108" s="436"/>
      <c r="G108" s="194">
        <v>9450000</v>
      </c>
      <c r="H108" s="194">
        <v>2263940.94</v>
      </c>
      <c r="I108" s="194">
        <v>11713940.939999999</v>
      </c>
      <c r="J108" s="194">
        <v>8419326.8200000003</v>
      </c>
      <c r="K108" s="442">
        <v>8419326.8200000003</v>
      </c>
      <c r="L108" s="438"/>
      <c r="M108" s="438"/>
      <c r="N108" s="438"/>
      <c r="O108" s="443">
        <v>3294614.12</v>
      </c>
      <c r="P108" s="440"/>
    </row>
    <row r="109" spans="1:16" ht="23.25">
      <c r="A109" s="457" t="s">
        <v>310</v>
      </c>
      <c r="B109" s="436"/>
      <c r="C109" s="436"/>
      <c r="D109" s="436"/>
      <c r="E109" s="436"/>
      <c r="F109" s="436"/>
      <c r="G109" s="194">
        <v>1085655</v>
      </c>
      <c r="H109" s="194">
        <v>2506510.4900000002</v>
      </c>
      <c r="I109" s="194">
        <v>3592165.49</v>
      </c>
      <c r="J109" s="194">
        <v>3567402.27</v>
      </c>
      <c r="K109" s="442">
        <v>3567402.27</v>
      </c>
      <c r="L109" s="438"/>
      <c r="M109" s="438"/>
      <c r="N109" s="438"/>
      <c r="O109" s="443">
        <v>24763.22</v>
      </c>
      <c r="P109" s="440"/>
    </row>
    <row r="110" spans="1:16" ht="23.25">
      <c r="A110" s="457" t="s">
        <v>255</v>
      </c>
      <c r="B110" s="436"/>
      <c r="C110" s="436"/>
      <c r="D110" s="436"/>
      <c r="E110" s="436"/>
      <c r="F110" s="436"/>
      <c r="G110" s="195" t="s">
        <v>255</v>
      </c>
      <c r="H110" s="195" t="s">
        <v>255</v>
      </c>
      <c r="I110" s="195" t="s">
        <v>255</v>
      </c>
      <c r="J110" s="195" t="s">
        <v>255</v>
      </c>
      <c r="K110" s="458" t="s">
        <v>255</v>
      </c>
      <c r="L110" s="438"/>
      <c r="M110" s="438"/>
      <c r="N110" s="438"/>
      <c r="O110" s="459" t="s">
        <v>255</v>
      </c>
      <c r="P110" s="440"/>
    </row>
    <row r="111" spans="1:16" ht="23.25">
      <c r="A111" s="441" t="s">
        <v>311</v>
      </c>
      <c r="B111" s="436"/>
      <c r="C111" s="436"/>
      <c r="D111" s="436"/>
      <c r="E111" s="436"/>
      <c r="F111" s="436"/>
      <c r="G111" s="194">
        <v>292376352</v>
      </c>
      <c r="H111" s="194">
        <v>40802926.060000002</v>
      </c>
      <c r="I111" s="194">
        <v>333179278.06</v>
      </c>
      <c r="J111" s="194">
        <v>322550770.83999997</v>
      </c>
      <c r="K111" s="442">
        <v>322550770.83999997</v>
      </c>
      <c r="L111" s="438"/>
      <c r="M111" s="438"/>
      <c r="N111" s="438"/>
      <c r="O111" s="443">
        <v>10628507.220000001</v>
      </c>
      <c r="P111" s="440"/>
    </row>
    <row r="112" spans="1:16" ht="23.25">
      <c r="A112" s="457" t="s">
        <v>312</v>
      </c>
      <c r="B112" s="436"/>
      <c r="C112" s="436"/>
      <c r="D112" s="436"/>
      <c r="E112" s="436"/>
      <c r="F112" s="436"/>
      <c r="G112" s="194">
        <v>77098495</v>
      </c>
      <c r="H112" s="194">
        <v>6586127.1200000001</v>
      </c>
      <c r="I112" s="194">
        <v>83684622.120000005</v>
      </c>
      <c r="J112" s="194">
        <v>79201918.989999995</v>
      </c>
      <c r="K112" s="442">
        <v>79201918.989999995</v>
      </c>
      <c r="L112" s="438"/>
      <c r="M112" s="438"/>
      <c r="N112" s="438"/>
      <c r="O112" s="443">
        <v>4482703.13</v>
      </c>
      <c r="P112" s="440"/>
    </row>
    <row r="113" spans="1:16" ht="23.25">
      <c r="A113" s="457" t="s">
        <v>313</v>
      </c>
      <c r="B113" s="436"/>
      <c r="C113" s="436"/>
      <c r="D113" s="436"/>
      <c r="E113" s="436"/>
      <c r="F113" s="436"/>
      <c r="G113" s="194">
        <v>13681725</v>
      </c>
      <c r="H113" s="194">
        <v>15709.47</v>
      </c>
      <c r="I113" s="194">
        <v>13697434.470000001</v>
      </c>
      <c r="J113" s="194">
        <v>13697434.470000001</v>
      </c>
      <c r="K113" s="442">
        <v>13697434.470000001</v>
      </c>
      <c r="L113" s="438"/>
      <c r="M113" s="438"/>
      <c r="N113" s="438"/>
      <c r="O113" s="443">
        <v>0</v>
      </c>
      <c r="P113" s="440"/>
    </row>
    <row r="114" spans="1:16" ht="23.25">
      <c r="A114" s="457" t="s">
        <v>314</v>
      </c>
      <c r="B114" s="436"/>
      <c r="C114" s="436"/>
      <c r="D114" s="436"/>
      <c r="E114" s="436"/>
      <c r="F114" s="436"/>
      <c r="G114" s="194">
        <v>39795410</v>
      </c>
      <c r="H114" s="194">
        <v>4118691.8399999999</v>
      </c>
      <c r="I114" s="194">
        <v>43914101.840000004</v>
      </c>
      <c r="J114" s="194">
        <v>43489461.590000004</v>
      </c>
      <c r="K114" s="442">
        <v>43489461.590000004</v>
      </c>
      <c r="L114" s="438"/>
      <c r="M114" s="438"/>
      <c r="N114" s="438"/>
      <c r="O114" s="443">
        <v>424640.25</v>
      </c>
      <c r="P114" s="440"/>
    </row>
    <row r="115" spans="1:16" ht="23.25">
      <c r="A115" s="457" t="s">
        <v>315</v>
      </c>
      <c r="B115" s="436"/>
      <c r="C115" s="436"/>
      <c r="D115" s="436"/>
      <c r="E115" s="436"/>
      <c r="F115" s="436"/>
      <c r="G115" s="194">
        <v>391553</v>
      </c>
      <c r="H115" s="194">
        <v>259043.7</v>
      </c>
      <c r="I115" s="194">
        <v>650596.69999999995</v>
      </c>
      <c r="J115" s="194">
        <v>650596.69999999995</v>
      </c>
      <c r="K115" s="442">
        <v>650596.69999999995</v>
      </c>
      <c r="L115" s="438"/>
      <c r="M115" s="438"/>
      <c r="N115" s="438"/>
      <c r="O115" s="443">
        <v>0</v>
      </c>
      <c r="P115" s="440"/>
    </row>
    <row r="116" spans="1:16" ht="23.25">
      <c r="A116" s="457" t="s">
        <v>316</v>
      </c>
      <c r="B116" s="436"/>
      <c r="C116" s="436"/>
      <c r="D116" s="436"/>
      <c r="E116" s="436"/>
      <c r="F116" s="436"/>
      <c r="G116" s="194">
        <v>152096791</v>
      </c>
      <c r="H116" s="194">
        <v>35517236.780000001</v>
      </c>
      <c r="I116" s="194">
        <v>187614027.78</v>
      </c>
      <c r="J116" s="194">
        <v>181960216.78</v>
      </c>
      <c r="K116" s="442">
        <v>181960216.78</v>
      </c>
      <c r="L116" s="438"/>
      <c r="M116" s="438"/>
      <c r="N116" s="438"/>
      <c r="O116" s="443">
        <v>5653811</v>
      </c>
      <c r="P116" s="440"/>
    </row>
    <row r="117" spans="1:16" ht="23.25">
      <c r="A117" s="457" t="s">
        <v>317</v>
      </c>
      <c r="B117" s="436"/>
      <c r="C117" s="436"/>
      <c r="D117" s="436"/>
      <c r="E117" s="436"/>
      <c r="F117" s="436"/>
      <c r="G117" s="194">
        <v>662245</v>
      </c>
      <c r="H117" s="194">
        <v>-653237.99</v>
      </c>
      <c r="I117" s="194">
        <v>9007.01</v>
      </c>
      <c r="J117" s="194">
        <v>6767.01</v>
      </c>
      <c r="K117" s="442">
        <v>6767.01</v>
      </c>
      <c r="L117" s="438"/>
      <c r="M117" s="438"/>
      <c r="N117" s="438"/>
      <c r="O117" s="443">
        <v>2240</v>
      </c>
      <c r="P117" s="440"/>
    </row>
    <row r="118" spans="1:16" ht="23.25">
      <c r="A118" s="457" t="s">
        <v>318</v>
      </c>
      <c r="B118" s="436"/>
      <c r="C118" s="436"/>
      <c r="D118" s="436"/>
      <c r="E118" s="436"/>
      <c r="F118" s="436"/>
      <c r="G118" s="194">
        <v>4021473</v>
      </c>
      <c r="H118" s="194">
        <v>-1635207.58</v>
      </c>
      <c r="I118" s="194">
        <v>2386265.42</v>
      </c>
      <c r="J118" s="194">
        <v>2321152.58</v>
      </c>
      <c r="K118" s="442">
        <v>2321152.58</v>
      </c>
      <c r="L118" s="438"/>
      <c r="M118" s="438"/>
      <c r="N118" s="438"/>
      <c r="O118" s="443">
        <v>65112.84</v>
      </c>
      <c r="P118" s="440"/>
    </row>
    <row r="119" spans="1:16" ht="23.25">
      <c r="A119" s="457" t="s">
        <v>319</v>
      </c>
      <c r="B119" s="436"/>
      <c r="C119" s="436"/>
      <c r="D119" s="436"/>
      <c r="E119" s="436"/>
      <c r="F119" s="436"/>
      <c r="G119" s="194">
        <v>4383687</v>
      </c>
      <c r="H119" s="194">
        <v>-3239084.28</v>
      </c>
      <c r="I119" s="194">
        <v>1144602.72</v>
      </c>
      <c r="J119" s="194">
        <v>1144602.72</v>
      </c>
      <c r="K119" s="442">
        <v>1144602.72</v>
      </c>
      <c r="L119" s="438"/>
      <c r="M119" s="438"/>
      <c r="N119" s="438"/>
      <c r="O119" s="443">
        <v>0</v>
      </c>
      <c r="P119" s="440"/>
    </row>
    <row r="120" spans="1:16" ht="23.25">
      <c r="A120" s="457" t="s">
        <v>320</v>
      </c>
      <c r="B120" s="436"/>
      <c r="C120" s="436"/>
      <c r="D120" s="436"/>
      <c r="E120" s="436"/>
      <c r="F120" s="436"/>
      <c r="G120" s="194">
        <v>244973</v>
      </c>
      <c r="H120" s="194">
        <v>-166353</v>
      </c>
      <c r="I120" s="194">
        <v>78620</v>
      </c>
      <c r="J120" s="194">
        <v>78620</v>
      </c>
      <c r="K120" s="442">
        <v>78620</v>
      </c>
      <c r="L120" s="438"/>
      <c r="M120" s="438"/>
      <c r="N120" s="438"/>
      <c r="O120" s="443">
        <v>0</v>
      </c>
      <c r="P120" s="440"/>
    </row>
    <row r="121" spans="1:16" ht="23.25">
      <c r="A121" s="457" t="s">
        <v>255</v>
      </c>
      <c r="B121" s="436"/>
      <c r="C121" s="436"/>
      <c r="D121" s="436"/>
      <c r="E121" s="436"/>
      <c r="F121" s="436"/>
      <c r="G121" s="195" t="s">
        <v>255</v>
      </c>
      <c r="H121" s="195" t="s">
        <v>255</v>
      </c>
      <c r="I121" s="195" t="s">
        <v>255</v>
      </c>
      <c r="J121" s="195" t="s">
        <v>255</v>
      </c>
      <c r="K121" s="458" t="s">
        <v>255</v>
      </c>
      <c r="L121" s="438"/>
      <c r="M121" s="438"/>
      <c r="N121" s="438"/>
      <c r="O121" s="459" t="s">
        <v>255</v>
      </c>
      <c r="P121" s="440"/>
    </row>
    <row r="122" spans="1:16" ht="41.25" customHeight="1">
      <c r="A122" s="441" t="s">
        <v>369</v>
      </c>
      <c r="B122" s="436"/>
      <c r="C122" s="436"/>
      <c r="D122" s="436"/>
      <c r="E122" s="436"/>
      <c r="F122" s="436"/>
      <c r="G122" s="194">
        <v>4419810208</v>
      </c>
      <c r="H122" s="194">
        <v>358161676.49000001</v>
      </c>
      <c r="I122" s="194">
        <v>4777971884.4899998</v>
      </c>
      <c r="J122" s="194">
        <v>4753511041.8800001</v>
      </c>
      <c r="K122" s="442">
        <v>4753511041.8800001</v>
      </c>
      <c r="L122" s="438"/>
      <c r="M122" s="438"/>
      <c r="N122" s="438"/>
      <c r="O122" s="443">
        <v>24460842.609999999</v>
      </c>
      <c r="P122" s="440"/>
    </row>
    <row r="123" spans="1:16" ht="23.25">
      <c r="A123" s="457" t="s">
        <v>322</v>
      </c>
      <c r="B123" s="436"/>
      <c r="C123" s="436"/>
      <c r="D123" s="436"/>
      <c r="E123" s="436"/>
      <c r="F123" s="436"/>
      <c r="G123" s="194">
        <v>0</v>
      </c>
      <c r="H123" s="194">
        <v>0</v>
      </c>
      <c r="I123" s="194">
        <v>0</v>
      </c>
      <c r="J123" s="194">
        <v>0</v>
      </c>
      <c r="K123" s="442">
        <v>0</v>
      </c>
      <c r="L123" s="438"/>
      <c r="M123" s="438"/>
      <c r="N123" s="438"/>
      <c r="O123" s="443">
        <v>0</v>
      </c>
      <c r="P123" s="440"/>
    </row>
    <row r="124" spans="1:16" ht="23.25">
      <c r="A124" s="457" t="s">
        <v>323</v>
      </c>
      <c r="B124" s="436"/>
      <c r="C124" s="436"/>
      <c r="D124" s="436"/>
      <c r="E124" s="436"/>
      <c r="F124" s="436"/>
      <c r="G124" s="194">
        <v>4413130208</v>
      </c>
      <c r="H124" s="194">
        <v>307576913.52999997</v>
      </c>
      <c r="I124" s="194">
        <v>4720707121.5299997</v>
      </c>
      <c r="J124" s="194">
        <v>4701028501.1000004</v>
      </c>
      <c r="K124" s="442">
        <v>4701028501.1000004</v>
      </c>
      <c r="L124" s="438"/>
      <c r="M124" s="438"/>
      <c r="N124" s="438"/>
      <c r="O124" s="443">
        <v>19678620.43</v>
      </c>
      <c r="P124" s="440"/>
    </row>
    <row r="125" spans="1:16" ht="23.25">
      <c r="A125" s="457" t="s">
        <v>324</v>
      </c>
      <c r="B125" s="436"/>
      <c r="C125" s="436"/>
      <c r="D125" s="436"/>
      <c r="E125" s="436"/>
      <c r="F125" s="436"/>
      <c r="G125" s="194">
        <v>0</v>
      </c>
      <c r="H125" s="194">
        <v>0</v>
      </c>
      <c r="I125" s="194">
        <v>0</v>
      </c>
      <c r="J125" s="194">
        <v>0</v>
      </c>
      <c r="K125" s="442">
        <v>0</v>
      </c>
      <c r="L125" s="438"/>
      <c r="M125" s="438"/>
      <c r="N125" s="438"/>
      <c r="O125" s="443">
        <v>0</v>
      </c>
      <c r="P125" s="440"/>
    </row>
    <row r="126" spans="1:16" ht="23.25">
      <c r="A126" s="457" t="s">
        <v>325</v>
      </c>
      <c r="B126" s="436"/>
      <c r="C126" s="436"/>
      <c r="D126" s="436"/>
      <c r="E126" s="436"/>
      <c r="F126" s="436"/>
      <c r="G126" s="194">
        <v>6680000</v>
      </c>
      <c r="H126" s="194">
        <v>26422137.670000002</v>
      </c>
      <c r="I126" s="194">
        <v>33102137.670000002</v>
      </c>
      <c r="J126" s="194">
        <v>28319915.489999998</v>
      </c>
      <c r="K126" s="442">
        <v>28319915.489999998</v>
      </c>
      <c r="L126" s="438"/>
      <c r="M126" s="438"/>
      <c r="N126" s="438"/>
      <c r="O126" s="443">
        <v>4782222.18</v>
      </c>
      <c r="P126" s="440"/>
    </row>
    <row r="127" spans="1:16" ht="23.25">
      <c r="A127" s="457" t="s">
        <v>326</v>
      </c>
      <c r="B127" s="436"/>
      <c r="C127" s="436"/>
      <c r="D127" s="436"/>
      <c r="E127" s="436"/>
      <c r="F127" s="436"/>
      <c r="G127" s="194">
        <v>0</v>
      </c>
      <c r="H127" s="194">
        <v>0</v>
      </c>
      <c r="I127" s="194">
        <v>0</v>
      </c>
      <c r="J127" s="194">
        <v>0</v>
      </c>
      <c r="K127" s="442">
        <v>0</v>
      </c>
      <c r="L127" s="438"/>
      <c r="M127" s="438"/>
      <c r="N127" s="438"/>
      <c r="O127" s="443">
        <v>0</v>
      </c>
      <c r="P127" s="440"/>
    </row>
    <row r="128" spans="1:16" ht="23.25">
      <c r="A128" s="457" t="s">
        <v>327</v>
      </c>
      <c r="B128" s="436"/>
      <c r="C128" s="436"/>
      <c r="D128" s="436"/>
      <c r="E128" s="436"/>
      <c r="F128" s="436"/>
      <c r="G128" s="194">
        <v>0</v>
      </c>
      <c r="H128" s="194">
        <v>24162625.289999999</v>
      </c>
      <c r="I128" s="194">
        <v>24162625.289999999</v>
      </c>
      <c r="J128" s="194">
        <v>24162625.289999999</v>
      </c>
      <c r="K128" s="442">
        <v>24162625.289999999</v>
      </c>
      <c r="L128" s="438"/>
      <c r="M128" s="438"/>
      <c r="N128" s="438"/>
      <c r="O128" s="443">
        <v>0</v>
      </c>
      <c r="P128" s="440"/>
    </row>
    <row r="129" spans="1:16" ht="23.25">
      <c r="A129" s="457" t="s">
        <v>328</v>
      </c>
      <c r="B129" s="436"/>
      <c r="C129" s="436"/>
      <c r="D129" s="436"/>
      <c r="E129" s="436"/>
      <c r="F129" s="436"/>
      <c r="G129" s="194">
        <v>0</v>
      </c>
      <c r="H129" s="194">
        <v>0</v>
      </c>
      <c r="I129" s="194">
        <v>0</v>
      </c>
      <c r="J129" s="194">
        <v>0</v>
      </c>
      <c r="K129" s="442">
        <v>0</v>
      </c>
      <c r="L129" s="438"/>
      <c r="M129" s="438"/>
      <c r="N129" s="438"/>
      <c r="O129" s="443">
        <v>0</v>
      </c>
      <c r="P129" s="440"/>
    </row>
    <row r="130" spans="1:16" ht="23.25">
      <c r="A130" s="457" t="s">
        <v>329</v>
      </c>
      <c r="B130" s="436"/>
      <c r="C130" s="436"/>
      <c r="D130" s="436"/>
      <c r="E130" s="436"/>
      <c r="F130" s="436"/>
      <c r="G130" s="194">
        <v>0</v>
      </c>
      <c r="H130" s="194">
        <v>0</v>
      </c>
      <c r="I130" s="194">
        <v>0</v>
      </c>
      <c r="J130" s="194">
        <v>0</v>
      </c>
      <c r="K130" s="442">
        <v>0</v>
      </c>
      <c r="L130" s="438"/>
      <c r="M130" s="438"/>
      <c r="N130" s="438"/>
      <c r="O130" s="443">
        <v>0</v>
      </c>
      <c r="P130" s="440"/>
    </row>
    <row r="131" spans="1:16" ht="23.25">
      <c r="A131" s="457" t="s">
        <v>330</v>
      </c>
      <c r="B131" s="436"/>
      <c r="C131" s="436"/>
      <c r="D131" s="436"/>
      <c r="E131" s="436"/>
      <c r="F131" s="436"/>
      <c r="G131" s="194">
        <v>0</v>
      </c>
      <c r="H131" s="194">
        <v>0</v>
      </c>
      <c r="I131" s="194">
        <v>0</v>
      </c>
      <c r="J131" s="194">
        <v>0</v>
      </c>
      <c r="K131" s="442">
        <v>0</v>
      </c>
      <c r="L131" s="438"/>
      <c r="M131" s="438"/>
      <c r="N131" s="438"/>
      <c r="O131" s="443">
        <v>0</v>
      </c>
      <c r="P131" s="440"/>
    </row>
    <row r="132" spans="1:16" ht="23.25">
      <c r="A132" s="457" t="s">
        <v>255</v>
      </c>
      <c r="B132" s="436"/>
      <c r="C132" s="436"/>
      <c r="D132" s="436"/>
      <c r="E132" s="436"/>
      <c r="F132" s="436"/>
      <c r="G132" s="195" t="s">
        <v>255</v>
      </c>
      <c r="H132" s="195" t="s">
        <v>255</v>
      </c>
      <c r="I132" s="195" t="s">
        <v>255</v>
      </c>
      <c r="J132" s="195" t="s">
        <v>255</v>
      </c>
      <c r="K132" s="458" t="s">
        <v>255</v>
      </c>
      <c r="L132" s="438"/>
      <c r="M132" s="438"/>
      <c r="N132" s="438"/>
      <c r="O132" s="459" t="s">
        <v>255</v>
      </c>
      <c r="P132" s="440"/>
    </row>
    <row r="133" spans="1:16" ht="23.25">
      <c r="A133" s="441" t="s">
        <v>331</v>
      </c>
      <c r="B133" s="436"/>
      <c r="C133" s="436"/>
      <c r="D133" s="436"/>
      <c r="E133" s="436"/>
      <c r="F133" s="436"/>
      <c r="G133" s="194">
        <v>138098391</v>
      </c>
      <c r="H133" s="194">
        <v>45688305.229999997</v>
      </c>
      <c r="I133" s="194">
        <v>183786696.22999999</v>
      </c>
      <c r="J133" s="194">
        <v>131356204.76000001</v>
      </c>
      <c r="K133" s="442">
        <v>131356204.76000001</v>
      </c>
      <c r="L133" s="438"/>
      <c r="M133" s="438"/>
      <c r="N133" s="438"/>
      <c r="O133" s="443">
        <v>52430491.469999999</v>
      </c>
      <c r="P133" s="440"/>
    </row>
    <row r="134" spans="1:16" ht="23.25">
      <c r="A134" s="457" t="s">
        <v>332</v>
      </c>
      <c r="B134" s="436"/>
      <c r="C134" s="436"/>
      <c r="D134" s="436"/>
      <c r="E134" s="436"/>
      <c r="F134" s="436"/>
      <c r="G134" s="194">
        <v>13517480</v>
      </c>
      <c r="H134" s="194">
        <v>11311797.310000001</v>
      </c>
      <c r="I134" s="194">
        <v>24829277.309999999</v>
      </c>
      <c r="J134" s="194">
        <v>9096304.6899999995</v>
      </c>
      <c r="K134" s="442">
        <v>9096304.6899999995</v>
      </c>
      <c r="L134" s="438"/>
      <c r="M134" s="438"/>
      <c r="N134" s="438"/>
      <c r="O134" s="443">
        <v>15732972.619999999</v>
      </c>
      <c r="P134" s="440"/>
    </row>
    <row r="135" spans="1:16" ht="23.25">
      <c r="A135" s="457" t="s">
        <v>333</v>
      </c>
      <c r="B135" s="436"/>
      <c r="C135" s="436"/>
      <c r="D135" s="436"/>
      <c r="E135" s="436"/>
      <c r="F135" s="436"/>
      <c r="G135" s="194">
        <v>5352500</v>
      </c>
      <c r="H135" s="194">
        <v>-3612487.4</v>
      </c>
      <c r="I135" s="194">
        <v>1740012.6</v>
      </c>
      <c r="J135" s="194">
        <v>1514663.99</v>
      </c>
      <c r="K135" s="442">
        <v>1514663.99</v>
      </c>
      <c r="L135" s="438"/>
      <c r="M135" s="438"/>
      <c r="N135" s="438"/>
      <c r="O135" s="443">
        <v>225348.61</v>
      </c>
      <c r="P135" s="440"/>
    </row>
    <row r="136" spans="1:16" ht="23.25">
      <c r="A136" s="457" t="s">
        <v>334</v>
      </c>
      <c r="B136" s="436"/>
      <c r="C136" s="436"/>
      <c r="D136" s="436"/>
      <c r="E136" s="436"/>
      <c r="F136" s="436"/>
      <c r="G136" s="194">
        <v>2253500</v>
      </c>
      <c r="H136" s="194">
        <v>990046.89</v>
      </c>
      <c r="I136" s="194">
        <v>3243546.89</v>
      </c>
      <c r="J136" s="194">
        <v>2822004.14</v>
      </c>
      <c r="K136" s="442">
        <v>2822004.14</v>
      </c>
      <c r="L136" s="438"/>
      <c r="M136" s="438"/>
      <c r="N136" s="438"/>
      <c r="O136" s="443">
        <v>421542.75</v>
      </c>
      <c r="P136" s="440"/>
    </row>
    <row r="137" spans="1:16" ht="23.25">
      <c r="A137" s="457" t="s">
        <v>335</v>
      </c>
      <c r="B137" s="436"/>
      <c r="C137" s="436"/>
      <c r="D137" s="436"/>
      <c r="E137" s="436"/>
      <c r="F137" s="436"/>
      <c r="G137" s="194">
        <v>99669499</v>
      </c>
      <c r="H137" s="194">
        <v>12134775.560000001</v>
      </c>
      <c r="I137" s="194">
        <v>111804274.56</v>
      </c>
      <c r="J137" s="194">
        <v>83099115.629999995</v>
      </c>
      <c r="K137" s="442">
        <v>83099115.629999995</v>
      </c>
      <c r="L137" s="438"/>
      <c r="M137" s="438"/>
      <c r="N137" s="438"/>
      <c r="O137" s="443">
        <v>28705158.93</v>
      </c>
      <c r="P137" s="440"/>
    </row>
    <row r="138" spans="1:16" ht="23.25">
      <c r="A138" s="457" t="s">
        <v>336</v>
      </c>
      <c r="B138" s="436"/>
      <c r="C138" s="436"/>
      <c r="D138" s="436"/>
      <c r="E138" s="436"/>
      <c r="F138" s="436"/>
      <c r="G138" s="194">
        <v>4200</v>
      </c>
      <c r="H138" s="194">
        <v>2955129.24</v>
      </c>
      <c r="I138" s="194">
        <v>2959329.24</v>
      </c>
      <c r="J138" s="194">
        <v>2959329.24</v>
      </c>
      <c r="K138" s="442">
        <v>2959329.24</v>
      </c>
      <c r="L138" s="438"/>
      <c r="M138" s="438"/>
      <c r="N138" s="438"/>
      <c r="O138" s="443">
        <v>0</v>
      </c>
      <c r="P138" s="440"/>
    </row>
    <row r="139" spans="1:16" ht="23.25">
      <c r="A139" s="457" t="s">
        <v>337</v>
      </c>
      <c r="B139" s="436"/>
      <c r="C139" s="436"/>
      <c r="D139" s="436"/>
      <c r="E139" s="436"/>
      <c r="F139" s="436"/>
      <c r="G139" s="194">
        <v>12165942</v>
      </c>
      <c r="H139" s="194">
        <v>7842532</v>
      </c>
      <c r="I139" s="194">
        <v>20008474</v>
      </c>
      <c r="J139" s="194">
        <v>14562646.93</v>
      </c>
      <c r="K139" s="442">
        <v>14562646.93</v>
      </c>
      <c r="L139" s="438"/>
      <c r="M139" s="438"/>
      <c r="N139" s="438"/>
      <c r="O139" s="443">
        <v>5445827.0700000003</v>
      </c>
      <c r="P139" s="440"/>
    </row>
    <row r="140" spans="1:16" ht="23.25">
      <c r="A140" s="457" t="s">
        <v>338</v>
      </c>
      <c r="B140" s="436"/>
      <c r="C140" s="436"/>
      <c r="D140" s="436"/>
      <c r="E140" s="436"/>
      <c r="F140" s="436"/>
      <c r="G140" s="194">
        <v>0</v>
      </c>
      <c r="H140" s="194">
        <v>0</v>
      </c>
      <c r="I140" s="194">
        <v>0</v>
      </c>
      <c r="J140" s="194">
        <v>0</v>
      </c>
      <c r="K140" s="442">
        <v>0</v>
      </c>
      <c r="L140" s="438"/>
      <c r="M140" s="438"/>
      <c r="N140" s="438"/>
      <c r="O140" s="443">
        <v>0</v>
      </c>
      <c r="P140" s="440"/>
    </row>
    <row r="141" spans="1:16" ht="23.25">
      <c r="A141" s="457" t="s">
        <v>339</v>
      </c>
      <c r="B141" s="436"/>
      <c r="C141" s="436"/>
      <c r="D141" s="436"/>
      <c r="E141" s="436"/>
      <c r="F141" s="436"/>
      <c r="G141" s="194">
        <v>0</v>
      </c>
      <c r="H141" s="194">
        <v>0</v>
      </c>
      <c r="I141" s="194">
        <v>0</v>
      </c>
      <c r="J141" s="194">
        <v>0</v>
      </c>
      <c r="K141" s="442">
        <v>0</v>
      </c>
      <c r="L141" s="438"/>
      <c r="M141" s="438"/>
      <c r="N141" s="438"/>
      <c r="O141" s="443">
        <v>0</v>
      </c>
      <c r="P141" s="440"/>
    </row>
    <row r="142" spans="1:16" ht="23.25">
      <c r="A142" s="457" t="s">
        <v>340</v>
      </c>
      <c r="B142" s="436"/>
      <c r="C142" s="436"/>
      <c r="D142" s="436"/>
      <c r="E142" s="436"/>
      <c r="F142" s="436"/>
      <c r="G142" s="194">
        <v>5135270</v>
      </c>
      <c r="H142" s="194">
        <v>14066511.630000001</v>
      </c>
      <c r="I142" s="194">
        <v>19201781.629999999</v>
      </c>
      <c r="J142" s="194">
        <v>17302140.140000001</v>
      </c>
      <c r="K142" s="442">
        <v>17302140.140000001</v>
      </c>
      <c r="L142" s="438"/>
      <c r="M142" s="438"/>
      <c r="N142" s="438"/>
      <c r="O142" s="443">
        <v>1899641.49</v>
      </c>
      <c r="P142" s="440"/>
    </row>
    <row r="143" spans="1:16" ht="23.25">
      <c r="A143" s="457" t="s">
        <v>255</v>
      </c>
      <c r="B143" s="436"/>
      <c r="C143" s="436"/>
      <c r="D143" s="436"/>
      <c r="E143" s="436"/>
      <c r="F143" s="436"/>
      <c r="G143" s="195" t="s">
        <v>255</v>
      </c>
      <c r="H143" s="195" t="s">
        <v>255</v>
      </c>
      <c r="I143" s="195" t="s">
        <v>255</v>
      </c>
      <c r="J143" s="195" t="s">
        <v>255</v>
      </c>
      <c r="K143" s="458" t="s">
        <v>255</v>
      </c>
      <c r="L143" s="438"/>
      <c r="M143" s="438"/>
      <c r="N143" s="438"/>
      <c r="O143" s="459" t="s">
        <v>255</v>
      </c>
      <c r="P143" s="440"/>
    </row>
    <row r="144" spans="1:16" ht="23.25">
      <c r="A144" s="441" t="s">
        <v>341</v>
      </c>
      <c r="B144" s="436"/>
      <c r="C144" s="436"/>
      <c r="D144" s="436"/>
      <c r="E144" s="436"/>
      <c r="F144" s="436"/>
      <c r="G144" s="194">
        <v>507048512</v>
      </c>
      <c r="H144" s="194">
        <v>11188427.02</v>
      </c>
      <c r="I144" s="194">
        <v>518236939.01999998</v>
      </c>
      <c r="J144" s="194">
        <v>491241210.57999998</v>
      </c>
      <c r="K144" s="442">
        <v>491241210.57999998</v>
      </c>
      <c r="L144" s="438"/>
      <c r="M144" s="438"/>
      <c r="N144" s="438"/>
      <c r="O144" s="443">
        <v>26995728.440000001</v>
      </c>
      <c r="P144" s="440"/>
    </row>
    <row r="145" spans="1:16" ht="23.25">
      <c r="A145" s="457" t="s">
        <v>342</v>
      </c>
      <c r="B145" s="436"/>
      <c r="C145" s="436"/>
      <c r="D145" s="436"/>
      <c r="E145" s="436"/>
      <c r="F145" s="436"/>
      <c r="G145" s="194">
        <v>420287971</v>
      </c>
      <c r="H145" s="194">
        <v>11818810.23</v>
      </c>
      <c r="I145" s="194">
        <v>432106781.23000002</v>
      </c>
      <c r="J145" s="194">
        <v>410208026.79000002</v>
      </c>
      <c r="K145" s="442">
        <v>410208026.79000002</v>
      </c>
      <c r="L145" s="438"/>
      <c r="M145" s="438"/>
      <c r="N145" s="438"/>
      <c r="O145" s="443">
        <v>21898754.440000001</v>
      </c>
      <c r="P145" s="440"/>
    </row>
    <row r="146" spans="1:16" ht="23.25">
      <c r="A146" s="457" t="s">
        <v>343</v>
      </c>
      <c r="B146" s="436"/>
      <c r="C146" s="436"/>
      <c r="D146" s="436"/>
      <c r="E146" s="436"/>
      <c r="F146" s="436"/>
      <c r="G146" s="194">
        <v>86760541</v>
      </c>
      <c r="H146" s="194">
        <v>-630383.21</v>
      </c>
      <c r="I146" s="194">
        <v>86130157.790000007</v>
      </c>
      <c r="J146" s="194">
        <v>81033183.790000007</v>
      </c>
      <c r="K146" s="442">
        <v>81033183.790000007</v>
      </c>
      <c r="L146" s="438"/>
      <c r="M146" s="438"/>
      <c r="N146" s="438"/>
      <c r="O146" s="443">
        <v>5096974</v>
      </c>
      <c r="P146" s="440"/>
    </row>
    <row r="147" spans="1:16" ht="23.25">
      <c r="A147" s="457" t="s">
        <v>344</v>
      </c>
      <c r="B147" s="436"/>
      <c r="C147" s="436"/>
      <c r="D147" s="436"/>
      <c r="E147" s="436"/>
      <c r="F147" s="436"/>
      <c r="G147" s="194">
        <v>0</v>
      </c>
      <c r="H147" s="194">
        <v>0</v>
      </c>
      <c r="I147" s="194">
        <v>0</v>
      </c>
      <c r="J147" s="194">
        <v>0</v>
      </c>
      <c r="K147" s="442">
        <v>0</v>
      </c>
      <c r="L147" s="438"/>
      <c r="M147" s="438"/>
      <c r="N147" s="438"/>
      <c r="O147" s="443">
        <v>0</v>
      </c>
      <c r="P147" s="440"/>
    </row>
    <row r="148" spans="1:16" ht="23.25">
      <c r="A148" s="457" t="s">
        <v>255</v>
      </c>
      <c r="B148" s="436"/>
      <c r="C148" s="436"/>
      <c r="D148" s="436"/>
      <c r="E148" s="436"/>
      <c r="F148" s="436"/>
      <c r="G148" s="195" t="s">
        <v>255</v>
      </c>
      <c r="H148" s="195" t="s">
        <v>255</v>
      </c>
      <c r="I148" s="195" t="s">
        <v>255</v>
      </c>
      <c r="J148" s="195" t="s">
        <v>255</v>
      </c>
      <c r="K148" s="458" t="s">
        <v>255</v>
      </c>
      <c r="L148" s="438"/>
      <c r="M148" s="438"/>
      <c r="N148" s="438"/>
      <c r="O148" s="459" t="s">
        <v>255</v>
      </c>
      <c r="P148" s="440"/>
    </row>
    <row r="149" spans="1:16" ht="23.25">
      <c r="A149" s="441" t="s">
        <v>345</v>
      </c>
      <c r="B149" s="436"/>
      <c r="C149" s="436"/>
      <c r="D149" s="436"/>
      <c r="E149" s="436"/>
      <c r="F149" s="436"/>
      <c r="G149" s="194">
        <v>0</v>
      </c>
      <c r="H149" s="194">
        <v>0</v>
      </c>
      <c r="I149" s="194">
        <v>0</v>
      </c>
      <c r="J149" s="194">
        <v>0</v>
      </c>
      <c r="K149" s="442">
        <v>0</v>
      </c>
      <c r="L149" s="438"/>
      <c r="M149" s="438"/>
      <c r="N149" s="438"/>
      <c r="O149" s="443">
        <v>0</v>
      </c>
      <c r="P149" s="440"/>
    </row>
    <row r="150" spans="1:16" ht="23.25">
      <c r="A150" s="457" t="s">
        <v>346</v>
      </c>
      <c r="B150" s="436"/>
      <c r="C150" s="436"/>
      <c r="D150" s="436"/>
      <c r="E150" s="436"/>
      <c r="F150" s="436"/>
      <c r="G150" s="194">
        <v>0</v>
      </c>
      <c r="H150" s="194">
        <v>0</v>
      </c>
      <c r="I150" s="194">
        <v>0</v>
      </c>
      <c r="J150" s="194">
        <v>0</v>
      </c>
      <c r="K150" s="442">
        <v>0</v>
      </c>
      <c r="L150" s="438"/>
      <c r="M150" s="438"/>
      <c r="N150" s="438"/>
      <c r="O150" s="443">
        <v>0</v>
      </c>
      <c r="P150" s="440"/>
    </row>
    <row r="151" spans="1:16" ht="23.25">
      <c r="A151" s="457" t="s">
        <v>347</v>
      </c>
      <c r="B151" s="436"/>
      <c r="C151" s="436"/>
      <c r="D151" s="436"/>
      <c r="E151" s="436"/>
      <c r="F151" s="436"/>
      <c r="G151" s="194">
        <v>0</v>
      </c>
      <c r="H151" s="194">
        <v>0</v>
      </c>
      <c r="I151" s="194">
        <v>0</v>
      </c>
      <c r="J151" s="194">
        <v>0</v>
      </c>
      <c r="K151" s="442">
        <v>0</v>
      </c>
      <c r="L151" s="438"/>
      <c r="M151" s="438"/>
      <c r="N151" s="438"/>
      <c r="O151" s="443">
        <v>0</v>
      </c>
      <c r="P151" s="440"/>
    </row>
    <row r="152" spans="1:16" ht="23.25">
      <c r="A152" s="457" t="s">
        <v>348</v>
      </c>
      <c r="B152" s="436"/>
      <c r="C152" s="436"/>
      <c r="D152" s="436"/>
      <c r="E152" s="436"/>
      <c r="F152" s="436"/>
      <c r="G152" s="194">
        <v>0</v>
      </c>
      <c r="H152" s="194">
        <v>0</v>
      </c>
      <c r="I152" s="194">
        <v>0</v>
      </c>
      <c r="J152" s="194">
        <v>0</v>
      </c>
      <c r="K152" s="442">
        <v>0</v>
      </c>
      <c r="L152" s="438"/>
      <c r="M152" s="438"/>
      <c r="N152" s="438"/>
      <c r="O152" s="443">
        <v>0</v>
      </c>
      <c r="P152" s="440"/>
    </row>
    <row r="153" spans="1:16" ht="23.25">
      <c r="A153" s="457" t="s">
        <v>370</v>
      </c>
      <c r="B153" s="436"/>
      <c r="C153" s="436"/>
      <c r="D153" s="436"/>
      <c r="E153" s="436"/>
      <c r="F153" s="436"/>
      <c r="G153" s="194">
        <v>0</v>
      </c>
      <c r="H153" s="194">
        <v>0</v>
      </c>
      <c r="I153" s="194">
        <v>0</v>
      </c>
      <c r="J153" s="194">
        <v>0</v>
      </c>
      <c r="K153" s="442">
        <v>0</v>
      </c>
      <c r="L153" s="438"/>
      <c r="M153" s="438"/>
      <c r="N153" s="438"/>
      <c r="O153" s="443">
        <v>0</v>
      </c>
      <c r="P153" s="440"/>
    </row>
    <row r="154" spans="1:16" ht="23.25">
      <c r="A154" s="457" t="s">
        <v>350</v>
      </c>
      <c r="B154" s="436"/>
      <c r="C154" s="436"/>
      <c r="D154" s="436"/>
      <c r="E154" s="436"/>
      <c r="F154" s="436"/>
      <c r="G154" s="194">
        <v>0</v>
      </c>
      <c r="H154" s="194">
        <v>0</v>
      </c>
      <c r="I154" s="194">
        <v>0</v>
      </c>
      <c r="J154" s="194">
        <v>0</v>
      </c>
      <c r="K154" s="442">
        <v>0</v>
      </c>
      <c r="L154" s="438"/>
      <c r="M154" s="438"/>
      <c r="N154" s="438"/>
      <c r="O154" s="443">
        <v>0</v>
      </c>
      <c r="P154" s="440"/>
    </row>
    <row r="155" spans="1:16" ht="23.25">
      <c r="A155" s="457" t="s">
        <v>351</v>
      </c>
      <c r="B155" s="436"/>
      <c r="C155" s="436"/>
      <c r="D155" s="436"/>
      <c r="E155" s="436"/>
      <c r="F155" s="436"/>
      <c r="G155" s="194">
        <v>0</v>
      </c>
      <c r="H155" s="194">
        <v>0</v>
      </c>
      <c r="I155" s="194">
        <v>0</v>
      </c>
      <c r="J155" s="194">
        <v>0</v>
      </c>
      <c r="K155" s="442">
        <v>0</v>
      </c>
      <c r="L155" s="438"/>
      <c r="M155" s="438"/>
      <c r="N155" s="438"/>
      <c r="O155" s="443">
        <v>0</v>
      </c>
      <c r="P155" s="440"/>
    </row>
    <row r="156" spans="1:16" ht="23.25">
      <c r="A156" s="457" t="s">
        <v>352</v>
      </c>
      <c r="B156" s="436"/>
      <c r="C156" s="436"/>
      <c r="D156" s="436"/>
      <c r="E156" s="436"/>
      <c r="F156" s="436"/>
      <c r="G156" s="194">
        <v>0</v>
      </c>
      <c r="H156" s="194">
        <v>0</v>
      </c>
      <c r="I156" s="194">
        <v>0</v>
      </c>
      <c r="J156" s="194">
        <v>0</v>
      </c>
      <c r="K156" s="442">
        <v>0</v>
      </c>
      <c r="L156" s="438"/>
      <c r="M156" s="438"/>
      <c r="N156" s="438"/>
      <c r="O156" s="443">
        <v>0</v>
      </c>
      <c r="P156" s="440"/>
    </row>
    <row r="157" spans="1:16" ht="23.25">
      <c r="A157" s="457" t="s">
        <v>255</v>
      </c>
      <c r="B157" s="436"/>
      <c r="C157" s="436"/>
      <c r="D157" s="436"/>
      <c r="E157" s="436"/>
      <c r="F157" s="436"/>
      <c r="G157" s="195" t="s">
        <v>255</v>
      </c>
      <c r="H157" s="195" t="s">
        <v>255</v>
      </c>
      <c r="I157" s="195" t="s">
        <v>255</v>
      </c>
      <c r="J157" s="195" t="s">
        <v>255</v>
      </c>
      <c r="K157" s="458" t="s">
        <v>255</v>
      </c>
      <c r="L157" s="438"/>
      <c r="M157" s="438"/>
      <c r="N157" s="438"/>
      <c r="O157" s="459" t="s">
        <v>255</v>
      </c>
      <c r="P157" s="440"/>
    </row>
    <row r="158" spans="1:16" ht="23.25">
      <c r="A158" s="441" t="s">
        <v>353</v>
      </c>
      <c r="B158" s="436"/>
      <c r="C158" s="436"/>
      <c r="D158" s="436"/>
      <c r="E158" s="436"/>
      <c r="F158" s="436"/>
      <c r="G158" s="194">
        <v>2225628046</v>
      </c>
      <c r="H158" s="194">
        <v>92412643.760000005</v>
      </c>
      <c r="I158" s="194">
        <v>2318040689.7600002</v>
      </c>
      <c r="J158" s="194">
        <v>2317995572.3200002</v>
      </c>
      <c r="K158" s="442">
        <v>2317995572.3200002</v>
      </c>
      <c r="L158" s="438"/>
      <c r="M158" s="438"/>
      <c r="N158" s="438"/>
      <c r="O158" s="443">
        <v>45117.440000000002</v>
      </c>
      <c r="P158" s="440"/>
    </row>
    <row r="159" spans="1:16" ht="23.25">
      <c r="A159" s="457" t="s">
        <v>354</v>
      </c>
      <c r="B159" s="436"/>
      <c r="C159" s="436"/>
      <c r="D159" s="436"/>
      <c r="E159" s="436"/>
      <c r="F159" s="436"/>
      <c r="G159" s="194">
        <v>0</v>
      </c>
      <c r="H159" s="194">
        <v>0</v>
      </c>
      <c r="I159" s="194">
        <v>0</v>
      </c>
      <c r="J159" s="194">
        <v>0</v>
      </c>
      <c r="K159" s="442">
        <v>0</v>
      </c>
      <c r="L159" s="438"/>
      <c r="M159" s="438"/>
      <c r="N159" s="438"/>
      <c r="O159" s="443">
        <v>0</v>
      </c>
      <c r="P159" s="440"/>
    </row>
    <row r="160" spans="1:16" ht="23.25">
      <c r="A160" s="457" t="s">
        <v>355</v>
      </c>
      <c r="B160" s="436"/>
      <c r="C160" s="436"/>
      <c r="D160" s="436"/>
      <c r="E160" s="436"/>
      <c r="F160" s="436"/>
      <c r="G160" s="194">
        <v>2123325854</v>
      </c>
      <c r="H160" s="194">
        <v>-67386356</v>
      </c>
      <c r="I160" s="194">
        <v>2055939498</v>
      </c>
      <c r="J160" s="194">
        <v>2055939498</v>
      </c>
      <c r="K160" s="442">
        <v>2055939498</v>
      </c>
      <c r="L160" s="438"/>
      <c r="M160" s="438"/>
      <c r="N160" s="438"/>
      <c r="O160" s="443">
        <v>0</v>
      </c>
      <c r="P160" s="440"/>
    </row>
    <row r="161" spans="1:16" ht="23.25">
      <c r="A161" s="457" t="s">
        <v>356</v>
      </c>
      <c r="B161" s="436"/>
      <c r="C161" s="436"/>
      <c r="D161" s="436"/>
      <c r="E161" s="436"/>
      <c r="F161" s="436"/>
      <c r="G161" s="194">
        <v>102302192</v>
      </c>
      <c r="H161" s="194">
        <v>159798999.75999999</v>
      </c>
      <c r="I161" s="194">
        <v>262101191.75999999</v>
      </c>
      <c r="J161" s="194">
        <v>262056074.31999999</v>
      </c>
      <c r="K161" s="442">
        <v>262056074.31999999</v>
      </c>
      <c r="L161" s="438"/>
      <c r="M161" s="438"/>
      <c r="N161" s="438"/>
      <c r="O161" s="443">
        <v>45117.440000000002</v>
      </c>
      <c r="P161" s="440"/>
    </row>
    <row r="162" spans="1:16" ht="23.25">
      <c r="A162" s="457" t="s">
        <v>255</v>
      </c>
      <c r="B162" s="436"/>
      <c r="C162" s="436"/>
      <c r="D162" s="436"/>
      <c r="E162" s="436"/>
      <c r="F162" s="436"/>
      <c r="G162" s="195" t="s">
        <v>255</v>
      </c>
      <c r="H162" s="195" t="s">
        <v>255</v>
      </c>
      <c r="I162" s="195" t="s">
        <v>255</v>
      </c>
      <c r="J162" s="195" t="s">
        <v>255</v>
      </c>
      <c r="K162" s="458" t="s">
        <v>255</v>
      </c>
      <c r="L162" s="438"/>
      <c r="M162" s="438"/>
      <c r="N162" s="438"/>
      <c r="O162" s="459" t="s">
        <v>255</v>
      </c>
      <c r="P162" s="440"/>
    </row>
    <row r="163" spans="1:16" ht="23.25">
      <c r="A163" s="441" t="s">
        <v>357</v>
      </c>
      <c r="B163" s="436"/>
      <c r="C163" s="436"/>
      <c r="D163" s="436"/>
      <c r="E163" s="436"/>
      <c r="F163" s="436"/>
      <c r="G163" s="194">
        <v>0</v>
      </c>
      <c r="H163" s="194">
        <v>0</v>
      </c>
      <c r="I163" s="194">
        <v>0</v>
      </c>
      <c r="J163" s="194">
        <v>0</v>
      </c>
      <c r="K163" s="442">
        <v>0</v>
      </c>
      <c r="L163" s="438"/>
      <c r="M163" s="438"/>
      <c r="N163" s="438"/>
      <c r="O163" s="443">
        <v>0</v>
      </c>
      <c r="P163" s="440"/>
    </row>
    <row r="164" spans="1:16" ht="23.25">
      <c r="A164" s="457" t="s">
        <v>358</v>
      </c>
      <c r="B164" s="436"/>
      <c r="C164" s="436"/>
      <c r="D164" s="436"/>
      <c r="E164" s="436"/>
      <c r="F164" s="436"/>
      <c r="G164" s="194">
        <v>0</v>
      </c>
      <c r="H164" s="194">
        <v>0</v>
      </c>
      <c r="I164" s="194">
        <v>0</v>
      </c>
      <c r="J164" s="194">
        <v>0</v>
      </c>
      <c r="K164" s="442">
        <v>0</v>
      </c>
      <c r="L164" s="438"/>
      <c r="M164" s="438"/>
      <c r="N164" s="438"/>
      <c r="O164" s="443">
        <v>0</v>
      </c>
      <c r="P164" s="440"/>
    </row>
    <row r="165" spans="1:16" ht="23.25">
      <c r="A165" s="457" t="s">
        <v>359</v>
      </c>
      <c r="B165" s="436"/>
      <c r="C165" s="436"/>
      <c r="D165" s="436"/>
      <c r="E165" s="436"/>
      <c r="F165" s="436"/>
      <c r="G165" s="194">
        <v>0</v>
      </c>
      <c r="H165" s="194">
        <v>0</v>
      </c>
      <c r="I165" s="194">
        <v>0</v>
      </c>
      <c r="J165" s="194">
        <v>0</v>
      </c>
      <c r="K165" s="442">
        <v>0</v>
      </c>
      <c r="L165" s="438"/>
      <c r="M165" s="438"/>
      <c r="N165" s="438"/>
      <c r="O165" s="443">
        <v>0</v>
      </c>
      <c r="P165" s="440"/>
    </row>
    <row r="166" spans="1:16" ht="23.25">
      <c r="A166" s="457" t="s">
        <v>360</v>
      </c>
      <c r="B166" s="436"/>
      <c r="C166" s="436"/>
      <c r="D166" s="436"/>
      <c r="E166" s="436"/>
      <c r="F166" s="436"/>
      <c r="G166" s="194">
        <v>0</v>
      </c>
      <c r="H166" s="194">
        <v>0</v>
      </c>
      <c r="I166" s="194">
        <v>0</v>
      </c>
      <c r="J166" s="194">
        <v>0</v>
      </c>
      <c r="K166" s="442">
        <v>0</v>
      </c>
      <c r="L166" s="438"/>
      <c r="M166" s="438"/>
      <c r="N166" s="438"/>
      <c r="O166" s="443">
        <v>0</v>
      </c>
      <c r="P166" s="440"/>
    </row>
    <row r="167" spans="1:16" ht="23.25">
      <c r="A167" s="457" t="s">
        <v>361</v>
      </c>
      <c r="B167" s="436"/>
      <c r="C167" s="436"/>
      <c r="D167" s="436"/>
      <c r="E167" s="436"/>
      <c r="F167" s="436"/>
      <c r="G167" s="194">
        <v>0</v>
      </c>
      <c r="H167" s="194">
        <v>0</v>
      </c>
      <c r="I167" s="194">
        <v>0</v>
      </c>
      <c r="J167" s="194">
        <v>0</v>
      </c>
      <c r="K167" s="442">
        <v>0</v>
      </c>
      <c r="L167" s="438"/>
      <c r="M167" s="438"/>
      <c r="N167" s="438"/>
      <c r="O167" s="443">
        <v>0</v>
      </c>
      <c r="P167" s="440"/>
    </row>
    <row r="168" spans="1:16" ht="23.25">
      <c r="A168" s="457" t="s">
        <v>362</v>
      </c>
      <c r="B168" s="436"/>
      <c r="C168" s="436"/>
      <c r="D168" s="436"/>
      <c r="E168" s="436"/>
      <c r="F168" s="436"/>
      <c r="G168" s="194">
        <v>0</v>
      </c>
      <c r="H168" s="194">
        <v>0</v>
      </c>
      <c r="I168" s="194">
        <v>0</v>
      </c>
      <c r="J168" s="194">
        <v>0</v>
      </c>
      <c r="K168" s="442">
        <v>0</v>
      </c>
      <c r="L168" s="438"/>
      <c r="M168" s="438"/>
      <c r="N168" s="438"/>
      <c r="O168" s="443">
        <v>0</v>
      </c>
      <c r="P168" s="440"/>
    </row>
    <row r="169" spans="1:16" ht="23.25">
      <c r="A169" s="457" t="s">
        <v>363</v>
      </c>
      <c r="B169" s="436"/>
      <c r="C169" s="436"/>
      <c r="D169" s="436"/>
      <c r="E169" s="436"/>
      <c r="F169" s="436"/>
      <c r="G169" s="194">
        <v>0</v>
      </c>
      <c r="H169" s="194">
        <v>0</v>
      </c>
      <c r="I169" s="194">
        <v>0</v>
      </c>
      <c r="J169" s="194">
        <v>0</v>
      </c>
      <c r="K169" s="442">
        <v>0</v>
      </c>
      <c r="L169" s="438"/>
      <c r="M169" s="438"/>
      <c r="N169" s="438"/>
      <c r="O169" s="443">
        <v>0</v>
      </c>
      <c r="P169" s="440"/>
    </row>
    <row r="170" spans="1:16" ht="23.25">
      <c r="A170" s="457" t="s">
        <v>364</v>
      </c>
      <c r="B170" s="436"/>
      <c r="C170" s="436"/>
      <c r="D170" s="436"/>
      <c r="E170" s="436"/>
      <c r="F170" s="436"/>
      <c r="G170" s="194">
        <v>0</v>
      </c>
      <c r="H170" s="194">
        <v>0</v>
      </c>
      <c r="I170" s="194">
        <v>0</v>
      </c>
      <c r="J170" s="194">
        <v>0</v>
      </c>
      <c r="K170" s="442">
        <v>0</v>
      </c>
      <c r="L170" s="438"/>
      <c r="M170" s="438"/>
      <c r="N170" s="438"/>
      <c r="O170" s="443">
        <v>0</v>
      </c>
      <c r="P170" s="440"/>
    </row>
    <row r="171" spans="1:16" ht="23.25">
      <c r="A171" s="457" t="s">
        <v>255</v>
      </c>
      <c r="B171" s="436"/>
      <c r="C171" s="436"/>
      <c r="D171" s="436"/>
      <c r="E171" s="436"/>
      <c r="F171" s="436"/>
      <c r="G171" s="195" t="s">
        <v>255</v>
      </c>
      <c r="H171" s="195" t="s">
        <v>255</v>
      </c>
      <c r="I171" s="195" t="s">
        <v>255</v>
      </c>
      <c r="J171" s="195" t="s">
        <v>255</v>
      </c>
      <c r="K171" s="458" t="s">
        <v>255</v>
      </c>
      <c r="L171" s="438"/>
      <c r="M171" s="438"/>
      <c r="N171" s="438"/>
      <c r="O171" s="459" t="s">
        <v>255</v>
      </c>
      <c r="P171" s="440"/>
    </row>
    <row r="172" spans="1:16" ht="23.25">
      <c r="A172" s="466" t="s">
        <v>291</v>
      </c>
      <c r="B172" s="467"/>
      <c r="C172" s="467"/>
      <c r="D172" s="467"/>
      <c r="E172" s="467"/>
      <c r="F172" s="467"/>
      <c r="G172" s="197">
        <v>25773631741</v>
      </c>
      <c r="H172" s="197">
        <v>3080655651.21</v>
      </c>
      <c r="I172" s="197">
        <v>28854287392.209999</v>
      </c>
      <c r="J172" s="197">
        <v>27371834548.950001</v>
      </c>
      <c r="K172" s="468">
        <v>27313851068.349998</v>
      </c>
      <c r="L172" s="469"/>
      <c r="M172" s="469"/>
      <c r="N172" s="469"/>
      <c r="O172" s="470">
        <v>1482452843.26</v>
      </c>
      <c r="P172" s="471"/>
    </row>
    <row r="173" spans="1:16" ht="0" hidden="1" customHeight="1"/>
  </sheetData>
  <mergeCells count="502">
    <mergeCell ref="A172:F172"/>
    <mergeCell ref="K172:N172"/>
    <mergeCell ref="O172:P172"/>
    <mergeCell ref="A170:F170"/>
    <mergeCell ref="K170:N170"/>
    <mergeCell ref="O170:P170"/>
    <mergeCell ref="A171:F171"/>
    <mergeCell ref="K171:N171"/>
    <mergeCell ref="O171:P171"/>
    <mergeCell ref="A168:F168"/>
    <mergeCell ref="K168:N168"/>
    <mergeCell ref="O168:P168"/>
    <mergeCell ref="A169:F169"/>
    <mergeCell ref="K169:N169"/>
    <mergeCell ref="O169:P169"/>
    <mergeCell ref="A166:F166"/>
    <mergeCell ref="K166:N166"/>
    <mergeCell ref="O166:P166"/>
    <mergeCell ref="A167:F167"/>
    <mergeCell ref="K167:N167"/>
    <mergeCell ref="O167:P167"/>
    <mergeCell ref="A164:F164"/>
    <mergeCell ref="K164:N164"/>
    <mergeCell ref="O164:P164"/>
    <mergeCell ref="A165:F165"/>
    <mergeCell ref="K165:N165"/>
    <mergeCell ref="O165:P165"/>
    <mergeCell ref="A162:F162"/>
    <mergeCell ref="K162:N162"/>
    <mergeCell ref="O162:P162"/>
    <mergeCell ref="A163:F163"/>
    <mergeCell ref="K163:N163"/>
    <mergeCell ref="O163:P163"/>
    <mergeCell ref="A160:F160"/>
    <mergeCell ref="K160:N160"/>
    <mergeCell ref="O160:P160"/>
    <mergeCell ref="A161:F161"/>
    <mergeCell ref="K161:N161"/>
    <mergeCell ref="O161:P161"/>
    <mergeCell ref="A158:F158"/>
    <mergeCell ref="K158:N158"/>
    <mergeCell ref="O158:P158"/>
    <mergeCell ref="A159:F159"/>
    <mergeCell ref="K159:N159"/>
    <mergeCell ref="O159:P159"/>
    <mergeCell ref="A156:F156"/>
    <mergeCell ref="K156:N156"/>
    <mergeCell ref="O156:P156"/>
    <mergeCell ref="A157:F157"/>
    <mergeCell ref="K157:N157"/>
    <mergeCell ref="O157:P157"/>
    <mergeCell ref="A154:F154"/>
    <mergeCell ref="K154:N154"/>
    <mergeCell ref="O154:P154"/>
    <mergeCell ref="A155:F155"/>
    <mergeCell ref="K155:N155"/>
    <mergeCell ref="O155:P155"/>
    <mergeCell ref="A152:F152"/>
    <mergeCell ref="K152:N152"/>
    <mergeCell ref="O152:P152"/>
    <mergeCell ref="A153:F153"/>
    <mergeCell ref="K153:N153"/>
    <mergeCell ref="O153:P153"/>
    <mergeCell ref="A150:F150"/>
    <mergeCell ref="K150:N150"/>
    <mergeCell ref="O150:P150"/>
    <mergeCell ref="A151:F151"/>
    <mergeCell ref="K151:N151"/>
    <mergeCell ref="O151:P151"/>
    <mergeCell ref="A148:F148"/>
    <mergeCell ref="K148:N148"/>
    <mergeCell ref="O148:P148"/>
    <mergeCell ref="A149:F149"/>
    <mergeCell ref="K149:N149"/>
    <mergeCell ref="O149:P149"/>
    <mergeCell ref="A146:F146"/>
    <mergeCell ref="K146:N146"/>
    <mergeCell ref="O146:P146"/>
    <mergeCell ref="A147:F147"/>
    <mergeCell ref="K147:N147"/>
    <mergeCell ref="O147:P147"/>
    <mergeCell ref="A144:F144"/>
    <mergeCell ref="K144:N144"/>
    <mergeCell ref="O144:P144"/>
    <mergeCell ref="A145:F145"/>
    <mergeCell ref="K145:N145"/>
    <mergeCell ref="O145:P145"/>
    <mergeCell ref="A142:F142"/>
    <mergeCell ref="K142:N142"/>
    <mergeCell ref="O142:P142"/>
    <mergeCell ref="A143:F143"/>
    <mergeCell ref="K143:N143"/>
    <mergeCell ref="O143:P143"/>
    <mergeCell ref="A140:F140"/>
    <mergeCell ref="K140:N140"/>
    <mergeCell ref="O140:P140"/>
    <mergeCell ref="A141:F141"/>
    <mergeCell ref="K141:N141"/>
    <mergeCell ref="O141:P141"/>
    <mergeCell ref="A138:F138"/>
    <mergeCell ref="K138:N138"/>
    <mergeCell ref="O138:P138"/>
    <mergeCell ref="A139:F139"/>
    <mergeCell ref="K139:N139"/>
    <mergeCell ref="O139:P139"/>
    <mergeCell ref="A136:F136"/>
    <mergeCell ref="K136:N136"/>
    <mergeCell ref="O136:P136"/>
    <mergeCell ref="A137:F137"/>
    <mergeCell ref="K137:N137"/>
    <mergeCell ref="O137:P137"/>
    <mergeCell ref="A134:F134"/>
    <mergeCell ref="K134:N134"/>
    <mergeCell ref="O134:P134"/>
    <mergeCell ref="A135:F135"/>
    <mergeCell ref="K135:N135"/>
    <mergeCell ref="O135:P135"/>
    <mergeCell ref="A132:F132"/>
    <mergeCell ref="K132:N132"/>
    <mergeCell ref="O132:P132"/>
    <mergeCell ref="A133:F133"/>
    <mergeCell ref="K133:N133"/>
    <mergeCell ref="O133:P133"/>
    <mergeCell ref="A130:F130"/>
    <mergeCell ref="K130:N130"/>
    <mergeCell ref="O130:P130"/>
    <mergeCell ref="A131:F131"/>
    <mergeCell ref="K131:N131"/>
    <mergeCell ref="O131:P131"/>
    <mergeCell ref="A128:F128"/>
    <mergeCell ref="K128:N128"/>
    <mergeCell ref="O128:P128"/>
    <mergeCell ref="A129:F129"/>
    <mergeCell ref="K129:N129"/>
    <mergeCell ref="O129:P129"/>
    <mergeCell ref="A126:F126"/>
    <mergeCell ref="K126:N126"/>
    <mergeCell ref="O126:P126"/>
    <mergeCell ref="A127:F127"/>
    <mergeCell ref="K127:N127"/>
    <mergeCell ref="O127:P127"/>
    <mergeCell ref="A124:F124"/>
    <mergeCell ref="K124:N124"/>
    <mergeCell ref="O124:P124"/>
    <mergeCell ref="A125:F125"/>
    <mergeCell ref="K125:N125"/>
    <mergeCell ref="O125:P125"/>
    <mergeCell ref="A122:F122"/>
    <mergeCell ref="K122:N122"/>
    <mergeCell ref="O122:P122"/>
    <mergeCell ref="A123:F123"/>
    <mergeCell ref="K123:N123"/>
    <mergeCell ref="O123:P123"/>
    <mergeCell ref="A120:F120"/>
    <mergeCell ref="K120:N120"/>
    <mergeCell ref="O120:P120"/>
    <mergeCell ref="A121:F121"/>
    <mergeCell ref="K121:N121"/>
    <mergeCell ref="O121:P121"/>
    <mergeCell ref="A118:F118"/>
    <mergeCell ref="K118:N118"/>
    <mergeCell ref="O118:P118"/>
    <mergeCell ref="A119:F119"/>
    <mergeCell ref="K119:N119"/>
    <mergeCell ref="O119:P119"/>
    <mergeCell ref="A116:F116"/>
    <mergeCell ref="K116:N116"/>
    <mergeCell ref="O116:P116"/>
    <mergeCell ref="A117:F117"/>
    <mergeCell ref="K117:N117"/>
    <mergeCell ref="O117:P117"/>
    <mergeCell ref="A114:F114"/>
    <mergeCell ref="K114:N114"/>
    <mergeCell ref="O114:P114"/>
    <mergeCell ref="A115:F115"/>
    <mergeCell ref="K115:N115"/>
    <mergeCell ref="O115:P115"/>
    <mergeCell ref="A112:F112"/>
    <mergeCell ref="K112:N112"/>
    <mergeCell ref="O112:P112"/>
    <mergeCell ref="A113:F113"/>
    <mergeCell ref="K113:N113"/>
    <mergeCell ref="O113:P113"/>
    <mergeCell ref="A110:F110"/>
    <mergeCell ref="K110:N110"/>
    <mergeCell ref="O110:P110"/>
    <mergeCell ref="A111:F111"/>
    <mergeCell ref="K111:N111"/>
    <mergeCell ref="O111:P111"/>
    <mergeCell ref="A108:F108"/>
    <mergeCell ref="K108:N108"/>
    <mergeCell ref="O108:P108"/>
    <mergeCell ref="A109:F109"/>
    <mergeCell ref="K109:N109"/>
    <mergeCell ref="O109:P109"/>
    <mergeCell ref="A106:F106"/>
    <mergeCell ref="K106:N106"/>
    <mergeCell ref="O106:P106"/>
    <mergeCell ref="A107:F107"/>
    <mergeCell ref="K107:N107"/>
    <mergeCell ref="O107:P107"/>
    <mergeCell ref="A104:F104"/>
    <mergeCell ref="K104:N104"/>
    <mergeCell ref="O104:P104"/>
    <mergeCell ref="A105:F105"/>
    <mergeCell ref="K105:N105"/>
    <mergeCell ref="O105:P105"/>
    <mergeCell ref="A102:F102"/>
    <mergeCell ref="K102:N102"/>
    <mergeCell ref="O102:P102"/>
    <mergeCell ref="A103:F103"/>
    <mergeCell ref="K103:N103"/>
    <mergeCell ref="O103:P103"/>
    <mergeCell ref="A100:F100"/>
    <mergeCell ref="K100:N100"/>
    <mergeCell ref="O100:P100"/>
    <mergeCell ref="A101:F101"/>
    <mergeCell ref="K101:N101"/>
    <mergeCell ref="O101:P101"/>
    <mergeCell ref="A98:F98"/>
    <mergeCell ref="K98:N98"/>
    <mergeCell ref="O98:P98"/>
    <mergeCell ref="A99:F99"/>
    <mergeCell ref="K99:N99"/>
    <mergeCell ref="O99:P99"/>
    <mergeCell ref="A96:F96"/>
    <mergeCell ref="K96:N96"/>
    <mergeCell ref="O96:P96"/>
    <mergeCell ref="A97:F97"/>
    <mergeCell ref="K97:N97"/>
    <mergeCell ref="O97:P97"/>
    <mergeCell ref="A94:F94"/>
    <mergeCell ref="K94:N94"/>
    <mergeCell ref="O94:P94"/>
    <mergeCell ref="A95:F95"/>
    <mergeCell ref="K95:N95"/>
    <mergeCell ref="O95:P95"/>
    <mergeCell ref="A92:F92"/>
    <mergeCell ref="K92:N92"/>
    <mergeCell ref="O92:P92"/>
    <mergeCell ref="A93:F93"/>
    <mergeCell ref="K93:N93"/>
    <mergeCell ref="O93:P93"/>
    <mergeCell ref="A90:F90"/>
    <mergeCell ref="K90:N90"/>
    <mergeCell ref="O90:P90"/>
    <mergeCell ref="A91:F91"/>
    <mergeCell ref="K91:N91"/>
    <mergeCell ref="O91:P91"/>
    <mergeCell ref="A88:F88"/>
    <mergeCell ref="K88:N88"/>
    <mergeCell ref="O88:P88"/>
    <mergeCell ref="A89:F89"/>
    <mergeCell ref="K89:N89"/>
    <mergeCell ref="O89:P89"/>
    <mergeCell ref="A86:F86"/>
    <mergeCell ref="K86:N86"/>
    <mergeCell ref="O86:P86"/>
    <mergeCell ref="A87:F87"/>
    <mergeCell ref="K87:N87"/>
    <mergeCell ref="O87:P87"/>
    <mergeCell ref="A84:F84"/>
    <mergeCell ref="K84:N84"/>
    <mergeCell ref="O84:P84"/>
    <mergeCell ref="A85:F85"/>
    <mergeCell ref="K85:N85"/>
    <mergeCell ref="O85:P85"/>
    <mergeCell ref="A82:F82"/>
    <mergeCell ref="K82:N82"/>
    <mergeCell ref="O82:P82"/>
    <mergeCell ref="A83:F83"/>
    <mergeCell ref="K83:N83"/>
    <mergeCell ref="O83:P83"/>
    <mergeCell ref="A80:F80"/>
    <mergeCell ref="K80:N80"/>
    <mergeCell ref="O80:P80"/>
    <mergeCell ref="A81:F81"/>
    <mergeCell ref="K81:N81"/>
    <mergeCell ref="O81:P81"/>
    <mergeCell ref="A78:F78"/>
    <mergeCell ref="K78:N78"/>
    <mergeCell ref="O78:P78"/>
    <mergeCell ref="A79:F79"/>
    <mergeCell ref="K79:N79"/>
    <mergeCell ref="O79:P79"/>
    <mergeCell ref="A76:F76"/>
    <mergeCell ref="K76:N76"/>
    <mergeCell ref="O76:P76"/>
    <mergeCell ref="A77:F77"/>
    <mergeCell ref="K77:N77"/>
    <mergeCell ref="O77:P77"/>
    <mergeCell ref="A74:F74"/>
    <mergeCell ref="K74:N74"/>
    <mergeCell ref="O74:P74"/>
    <mergeCell ref="A75:F75"/>
    <mergeCell ref="K75:N75"/>
    <mergeCell ref="O75:P75"/>
    <mergeCell ref="A72:F72"/>
    <mergeCell ref="K72:N72"/>
    <mergeCell ref="O72:P72"/>
    <mergeCell ref="A73:F73"/>
    <mergeCell ref="K73:N73"/>
    <mergeCell ref="O73:P73"/>
    <mergeCell ref="A70:F70"/>
    <mergeCell ref="K70:N70"/>
    <mergeCell ref="O70:P70"/>
    <mergeCell ref="A71:F71"/>
    <mergeCell ref="K71:N71"/>
    <mergeCell ref="O71:P71"/>
    <mergeCell ref="A68:F68"/>
    <mergeCell ref="K68:N68"/>
    <mergeCell ref="O68:P68"/>
    <mergeCell ref="A69:F69"/>
    <mergeCell ref="K69:N69"/>
    <mergeCell ref="O69:P69"/>
    <mergeCell ref="A66:F66"/>
    <mergeCell ref="K66:N66"/>
    <mergeCell ref="O66:P66"/>
    <mergeCell ref="A67:F67"/>
    <mergeCell ref="K67:N67"/>
    <mergeCell ref="O67:P67"/>
    <mergeCell ref="A64:F64"/>
    <mergeCell ref="K64:N64"/>
    <mergeCell ref="O64:P64"/>
    <mergeCell ref="A65:F65"/>
    <mergeCell ref="K65:N65"/>
    <mergeCell ref="O65:P65"/>
    <mergeCell ref="A62:F62"/>
    <mergeCell ref="K62:N62"/>
    <mergeCell ref="O62:P62"/>
    <mergeCell ref="A63:F63"/>
    <mergeCell ref="K63:N63"/>
    <mergeCell ref="O63:P63"/>
    <mergeCell ref="A60:F60"/>
    <mergeCell ref="K60:N60"/>
    <mergeCell ref="O60:P60"/>
    <mergeCell ref="A61:F61"/>
    <mergeCell ref="K61:N61"/>
    <mergeCell ref="O61:P61"/>
    <mergeCell ref="A58:F58"/>
    <mergeCell ref="K58:N58"/>
    <mergeCell ref="O58:P58"/>
    <mergeCell ref="A59:F59"/>
    <mergeCell ref="K59:N59"/>
    <mergeCell ref="O59:P59"/>
    <mergeCell ref="A56:F56"/>
    <mergeCell ref="K56:N56"/>
    <mergeCell ref="O56:P56"/>
    <mergeCell ref="A57:F57"/>
    <mergeCell ref="K57:N57"/>
    <mergeCell ref="O57:P57"/>
    <mergeCell ref="A54:F54"/>
    <mergeCell ref="K54:N54"/>
    <mergeCell ref="O54:P54"/>
    <mergeCell ref="A55:F55"/>
    <mergeCell ref="K55:N55"/>
    <mergeCell ref="O55:P55"/>
    <mergeCell ref="A52:F52"/>
    <mergeCell ref="K52:N52"/>
    <mergeCell ref="O52:P52"/>
    <mergeCell ref="A53:F53"/>
    <mergeCell ref="K53:N53"/>
    <mergeCell ref="O53:P53"/>
    <mergeCell ref="A50:F50"/>
    <mergeCell ref="K50:N50"/>
    <mergeCell ref="O50:P50"/>
    <mergeCell ref="A51:F51"/>
    <mergeCell ref="K51:N51"/>
    <mergeCell ref="O51:P51"/>
    <mergeCell ref="A48:F48"/>
    <mergeCell ref="K48:N48"/>
    <mergeCell ref="O48:P48"/>
    <mergeCell ref="A49:F49"/>
    <mergeCell ref="K49:N49"/>
    <mergeCell ref="O49:P49"/>
    <mergeCell ref="A46:F46"/>
    <mergeCell ref="K46:N46"/>
    <mergeCell ref="O46:P46"/>
    <mergeCell ref="A47:F47"/>
    <mergeCell ref="K47:N47"/>
    <mergeCell ref="O47:P47"/>
    <mergeCell ref="A44:F44"/>
    <mergeCell ref="K44:N44"/>
    <mergeCell ref="O44:P44"/>
    <mergeCell ref="A45:F45"/>
    <mergeCell ref="K45:N45"/>
    <mergeCell ref="O45:P45"/>
    <mergeCell ref="A42:F42"/>
    <mergeCell ref="K42:N42"/>
    <mergeCell ref="O42:P42"/>
    <mergeCell ref="A43:F43"/>
    <mergeCell ref="K43:N43"/>
    <mergeCell ref="O43:P43"/>
    <mergeCell ref="A40:F40"/>
    <mergeCell ref="K40:N40"/>
    <mergeCell ref="O40:P40"/>
    <mergeCell ref="A41:F41"/>
    <mergeCell ref="K41:N41"/>
    <mergeCell ref="O41:P41"/>
    <mergeCell ref="A38:F38"/>
    <mergeCell ref="K38:N38"/>
    <mergeCell ref="O38:P38"/>
    <mergeCell ref="A39:F39"/>
    <mergeCell ref="K39:N39"/>
    <mergeCell ref="O39:P39"/>
    <mergeCell ref="A36:F36"/>
    <mergeCell ref="K36:N36"/>
    <mergeCell ref="O36:P36"/>
    <mergeCell ref="A37:F37"/>
    <mergeCell ref="K37:N37"/>
    <mergeCell ref="O37:P37"/>
    <mergeCell ref="A34:F34"/>
    <mergeCell ref="K34:N34"/>
    <mergeCell ref="O34:P34"/>
    <mergeCell ref="A35:F35"/>
    <mergeCell ref="K35:N35"/>
    <mergeCell ref="O35:P35"/>
    <mergeCell ref="A32:F32"/>
    <mergeCell ref="K32:N32"/>
    <mergeCell ref="O32:P32"/>
    <mergeCell ref="A33:F33"/>
    <mergeCell ref="K33:N33"/>
    <mergeCell ref="O33:P33"/>
    <mergeCell ref="A30:F30"/>
    <mergeCell ref="K30:N30"/>
    <mergeCell ref="O30:P30"/>
    <mergeCell ref="A31:F31"/>
    <mergeCell ref="K31:N31"/>
    <mergeCell ref="O31:P31"/>
    <mergeCell ref="A28:F28"/>
    <mergeCell ref="K28:N28"/>
    <mergeCell ref="O28:P28"/>
    <mergeCell ref="A29:F29"/>
    <mergeCell ref="K29:N29"/>
    <mergeCell ref="O29:P29"/>
    <mergeCell ref="A26:F26"/>
    <mergeCell ref="K26:N26"/>
    <mergeCell ref="O26:P26"/>
    <mergeCell ref="A27:F27"/>
    <mergeCell ref="K27:N27"/>
    <mergeCell ref="O27:P27"/>
    <mergeCell ref="A24:F24"/>
    <mergeCell ref="K24:N24"/>
    <mergeCell ref="O24:P24"/>
    <mergeCell ref="A25:F25"/>
    <mergeCell ref="K25:N25"/>
    <mergeCell ref="O25:P25"/>
    <mergeCell ref="A22:F22"/>
    <mergeCell ref="K22:N22"/>
    <mergeCell ref="O22:P22"/>
    <mergeCell ref="A23:F23"/>
    <mergeCell ref="K23:N23"/>
    <mergeCell ref="O23:P23"/>
    <mergeCell ref="A20:F20"/>
    <mergeCell ref="K20:N20"/>
    <mergeCell ref="O20:P20"/>
    <mergeCell ref="A21:F21"/>
    <mergeCell ref="K21:N21"/>
    <mergeCell ref="O21:P21"/>
    <mergeCell ref="A18:F18"/>
    <mergeCell ref="K18:N18"/>
    <mergeCell ref="O18:P18"/>
    <mergeCell ref="A19:F19"/>
    <mergeCell ref="K19:N19"/>
    <mergeCell ref="O19:P19"/>
    <mergeCell ref="A16:F16"/>
    <mergeCell ref="K16:N16"/>
    <mergeCell ref="O16:P16"/>
    <mergeCell ref="A17:F17"/>
    <mergeCell ref="K17:N17"/>
    <mergeCell ref="O17:P17"/>
    <mergeCell ref="A14:F14"/>
    <mergeCell ref="K14:N14"/>
    <mergeCell ref="O14:P14"/>
    <mergeCell ref="A15:F15"/>
    <mergeCell ref="K15:N15"/>
    <mergeCell ref="O15:P15"/>
    <mergeCell ref="A12:F12"/>
    <mergeCell ref="K12:N12"/>
    <mergeCell ref="O12:P12"/>
    <mergeCell ref="A13:F13"/>
    <mergeCell ref="K13:N13"/>
    <mergeCell ref="O13:P13"/>
    <mergeCell ref="A10:F10"/>
    <mergeCell ref="K10:N10"/>
    <mergeCell ref="O10:P10"/>
    <mergeCell ref="A11:F11"/>
    <mergeCell ref="K11:N11"/>
    <mergeCell ref="O11:P11"/>
    <mergeCell ref="A8:F8"/>
    <mergeCell ref="K8:N8"/>
    <mergeCell ref="O8:P8"/>
    <mergeCell ref="A9:F9"/>
    <mergeCell ref="K9:N9"/>
    <mergeCell ref="O9:P9"/>
    <mergeCell ref="C1:P1"/>
    <mergeCell ref="C2:P3"/>
    <mergeCell ref="A6:F6"/>
    <mergeCell ref="G6:N6"/>
    <mergeCell ref="O6:P7"/>
    <mergeCell ref="A7:F7"/>
    <mergeCell ref="K7:N7"/>
  </mergeCells>
  <pageMargins left="0.59055118110236227" right="0.39370078740157483" top="0.39370078740157483" bottom="0.59055118110236227" header="0.39370078740157483" footer="0.39370078740157483"/>
  <pageSetup scale="33" fitToHeight="0" orientation="portrait" r:id="rId1"/>
  <headerFooter alignWithMargins="0"/>
  <rowBreaks count="1" manualBreakCount="1">
    <brk id="95"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3FC7A-B0E1-4749-991F-244099626A7B}">
  <dimension ref="A1:P65"/>
  <sheetViews>
    <sheetView showGridLines="0" view="pageBreakPreview" zoomScale="85" zoomScaleNormal="100" zoomScaleSheetLayoutView="85" workbookViewId="0">
      <pane ySplit="7" topLeftCell="A78" activePane="bottomLeft" state="frozen"/>
      <selection pane="bottomLeft" activeCell="H13" sqref="H13"/>
    </sheetView>
  </sheetViews>
  <sheetFormatPr baseColWidth="10" defaultRowHeight="15"/>
  <cols>
    <col min="1" max="1" width="0.5703125" style="186" customWidth="1"/>
    <col min="2" max="2" width="23" style="186" customWidth="1"/>
    <col min="3" max="3" width="33" style="186" customWidth="1"/>
    <col min="4" max="4" width="44.42578125" style="186" customWidth="1"/>
    <col min="5" max="5" width="0.7109375" style="186" customWidth="1"/>
    <col min="6" max="6" width="4" style="186" customWidth="1"/>
    <col min="7" max="7" width="30.140625" style="186" customWidth="1"/>
    <col min="8" max="8" width="27" style="186" customWidth="1"/>
    <col min="9" max="9" width="29.140625" style="186" customWidth="1"/>
    <col min="10" max="10" width="30" style="186" customWidth="1"/>
    <col min="11" max="11" width="25.42578125" style="186" customWidth="1"/>
    <col min="12" max="12" width="0.7109375" style="186" customWidth="1"/>
    <col min="13" max="13" width="3.7109375" style="186" customWidth="1"/>
    <col min="14" max="14" width="0.42578125" style="186" customWidth="1"/>
    <col min="15" max="15" width="21.85546875" style="186" customWidth="1"/>
    <col min="16" max="16" width="4.140625" style="186" customWidth="1"/>
    <col min="17" max="17" width="0" style="186" hidden="1" customWidth="1"/>
    <col min="18" max="16384" width="11.42578125" style="186"/>
  </cols>
  <sheetData>
    <row r="1" spans="1:16" ht="0.75" customHeight="1"/>
    <row r="2" spans="1:16" ht="2.1" customHeight="1"/>
    <row r="3" spans="1:16" ht="22.5" customHeight="1">
      <c r="C3" s="472" t="s">
        <v>165</v>
      </c>
      <c r="D3" s="472"/>
      <c r="E3" s="472"/>
      <c r="F3" s="472"/>
      <c r="G3" s="472"/>
      <c r="H3" s="472"/>
      <c r="I3" s="472"/>
      <c r="J3" s="472"/>
      <c r="K3" s="472"/>
      <c r="L3" s="472"/>
      <c r="M3" s="472"/>
      <c r="N3" s="472"/>
      <c r="O3" s="473"/>
    </row>
    <row r="4" spans="1:16" ht="130.5" customHeight="1">
      <c r="C4" s="474" t="s">
        <v>371</v>
      </c>
      <c r="D4" s="475"/>
      <c r="E4" s="475"/>
      <c r="F4" s="475"/>
      <c r="G4" s="475"/>
      <c r="H4" s="475"/>
      <c r="I4" s="475"/>
      <c r="J4" s="475"/>
      <c r="K4" s="475"/>
      <c r="L4" s="475"/>
      <c r="M4" s="475"/>
      <c r="N4" s="475"/>
      <c r="O4" s="473"/>
    </row>
    <row r="5" spans="1:16" ht="0.2" customHeight="1">
      <c r="C5" s="475"/>
      <c r="D5" s="475"/>
      <c r="E5" s="475"/>
      <c r="F5" s="475"/>
      <c r="G5" s="475"/>
      <c r="H5" s="475"/>
      <c r="I5" s="475"/>
      <c r="J5" s="475"/>
      <c r="K5" s="475"/>
      <c r="L5" s="475"/>
      <c r="M5" s="475"/>
      <c r="N5" s="475"/>
      <c r="O5" s="473"/>
    </row>
    <row r="6" spans="1:16" ht="2.1" customHeight="1">
      <c r="C6" s="475"/>
      <c r="D6" s="475"/>
      <c r="E6" s="475"/>
      <c r="F6" s="475"/>
      <c r="G6" s="475"/>
      <c r="H6" s="475"/>
      <c r="I6" s="475"/>
      <c r="J6" s="475"/>
      <c r="K6" s="475"/>
      <c r="L6" s="475"/>
      <c r="M6" s="475"/>
      <c r="N6" s="475"/>
    </row>
    <row r="7" spans="1:16" ht="0" hidden="1" customHeight="1"/>
    <row r="8" spans="1:16" ht="21.75" customHeight="1">
      <c r="A8" s="448" t="s">
        <v>255</v>
      </c>
      <c r="B8" s="449"/>
      <c r="C8" s="449"/>
      <c r="D8" s="449"/>
      <c r="E8" s="449"/>
      <c r="F8" s="450"/>
      <c r="G8" s="451" t="s">
        <v>233</v>
      </c>
      <c r="H8" s="451"/>
      <c r="I8" s="451"/>
      <c r="J8" s="451"/>
      <c r="K8" s="451"/>
      <c r="L8" s="451"/>
      <c r="M8" s="451"/>
      <c r="N8" s="452" t="s">
        <v>255</v>
      </c>
      <c r="O8" s="448" t="s">
        <v>256</v>
      </c>
      <c r="P8" s="450"/>
    </row>
    <row r="9" spans="1:16" ht="43.5" customHeight="1">
      <c r="A9" s="453" t="s">
        <v>134</v>
      </c>
      <c r="B9" s="455"/>
      <c r="C9" s="455"/>
      <c r="D9" s="455"/>
      <c r="E9" s="455"/>
      <c r="F9" s="454"/>
      <c r="G9" s="187" t="s">
        <v>160</v>
      </c>
      <c r="H9" s="187" t="s">
        <v>236</v>
      </c>
      <c r="I9" s="187" t="s">
        <v>237</v>
      </c>
      <c r="J9" s="187" t="s">
        <v>120</v>
      </c>
      <c r="K9" s="456" t="s">
        <v>159</v>
      </c>
      <c r="L9" s="451"/>
      <c r="M9" s="451"/>
      <c r="N9" s="452" t="s">
        <v>256</v>
      </c>
      <c r="O9" s="453"/>
      <c r="P9" s="454"/>
    </row>
    <row r="10" spans="1:16" ht="23.25">
      <c r="A10" s="477" t="s">
        <v>257</v>
      </c>
      <c r="B10" s="438"/>
      <c r="C10" s="438"/>
      <c r="D10" s="438"/>
      <c r="E10" s="438"/>
      <c r="F10" s="438"/>
      <c r="G10" s="193">
        <v>12642863446</v>
      </c>
      <c r="H10" s="193">
        <v>2152206536.02</v>
      </c>
      <c r="I10" s="193">
        <v>14795069982.02</v>
      </c>
      <c r="J10" s="193">
        <v>13442982056.639999</v>
      </c>
      <c r="K10" s="437">
        <v>13384998576.040001</v>
      </c>
      <c r="L10" s="438"/>
      <c r="M10" s="438"/>
      <c r="N10" s="439">
        <v>1352087925.3800001</v>
      </c>
      <c r="O10" s="438"/>
      <c r="P10" s="440"/>
    </row>
    <row r="11" spans="1:16" ht="49.5" customHeight="1">
      <c r="A11" s="476" t="s">
        <v>372</v>
      </c>
      <c r="B11" s="438"/>
      <c r="C11" s="438"/>
      <c r="D11" s="438"/>
      <c r="E11" s="438"/>
      <c r="F11" s="438"/>
      <c r="G11" s="194">
        <v>189749318</v>
      </c>
      <c r="H11" s="194">
        <v>148711655.22</v>
      </c>
      <c r="I11" s="194">
        <v>338460973.22000003</v>
      </c>
      <c r="J11" s="194">
        <v>322973312.75</v>
      </c>
      <c r="K11" s="442">
        <v>322479927.27999997</v>
      </c>
      <c r="L11" s="438"/>
      <c r="M11" s="438"/>
      <c r="N11" s="443">
        <v>15487660.470000001</v>
      </c>
      <c r="O11" s="438"/>
      <c r="P11" s="440"/>
    </row>
    <row r="12" spans="1:16" ht="23.25">
      <c r="A12" s="476" t="s">
        <v>373</v>
      </c>
      <c r="B12" s="438"/>
      <c r="C12" s="438"/>
      <c r="D12" s="438"/>
      <c r="E12" s="438"/>
      <c r="F12" s="438"/>
      <c r="G12" s="194">
        <v>440374632</v>
      </c>
      <c r="H12" s="194">
        <v>188132700.80000001</v>
      </c>
      <c r="I12" s="194">
        <v>628507332.79999995</v>
      </c>
      <c r="J12" s="194">
        <v>586484640.88</v>
      </c>
      <c r="K12" s="442">
        <v>585373994.72000003</v>
      </c>
      <c r="L12" s="438"/>
      <c r="M12" s="438"/>
      <c r="N12" s="443">
        <v>42022691.920000002</v>
      </c>
      <c r="O12" s="438"/>
      <c r="P12" s="440"/>
    </row>
    <row r="13" spans="1:16" ht="23.25">
      <c r="A13" s="476" t="s">
        <v>374</v>
      </c>
      <c r="B13" s="438"/>
      <c r="C13" s="438"/>
      <c r="D13" s="438"/>
      <c r="E13" s="438"/>
      <c r="F13" s="438"/>
      <c r="G13" s="194">
        <v>815423966</v>
      </c>
      <c r="H13" s="194">
        <v>-19422009.719999999</v>
      </c>
      <c r="I13" s="194">
        <v>796001956.27999997</v>
      </c>
      <c r="J13" s="194">
        <v>513806922.86000001</v>
      </c>
      <c r="K13" s="442">
        <v>511672113.82999998</v>
      </c>
      <c r="L13" s="438"/>
      <c r="M13" s="438"/>
      <c r="N13" s="443">
        <v>282195033.42000002</v>
      </c>
      <c r="O13" s="438"/>
      <c r="P13" s="440"/>
    </row>
    <row r="14" spans="1:16" ht="40.5" customHeight="1">
      <c r="A14" s="476" t="s">
        <v>375</v>
      </c>
      <c r="B14" s="438"/>
      <c r="C14" s="438"/>
      <c r="D14" s="438"/>
      <c r="E14" s="438"/>
      <c r="F14" s="438"/>
      <c r="G14" s="194">
        <v>47591229</v>
      </c>
      <c r="H14" s="194">
        <v>987544.18</v>
      </c>
      <c r="I14" s="194">
        <v>48578773.18</v>
      </c>
      <c r="J14" s="194">
        <v>47005203.060000002</v>
      </c>
      <c r="K14" s="442">
        <v>46841609.810000002</v>
      </c>
      <c r="L14" s="438"/>
      <c r="M14" s="438"/>
      <c r="N14" s="443">
        <v>1573570.12</v>
      </c>
      <c r="O14" s="438"/>
      <c r="P14" s="440"/>
    </row>
    <row r="15" spans="1:16" ht="23.25">
      <c r="A15" s="476" t="s">
        <v>376</v>
      </c>
      <c r="B15" s="438"/>
      <c r="C15" s="438"/>
      <c r="D15" s="438"/>
      <c r="E15" s="438"/>
      <c r="F15" s="438"/>
      <c r="G15" s="194">
        <v>606609125</v>
      </c>
      <c r="H15" s="194">
        <v>48104651.420000002</v>
      </c>
      <c r="I15" s="194">
        <v>654713776.41999996</v>
      </c>
      <c r="J15" s="194">
        <v>589739016.50999999</v>
      </c>
      <c r="K15" s="442">
        <v>588138186.42999995</v>
      </c>
      <c r="L15" s="438"/>
      <c r="M15" s="438"/>
      <c r="N15" s="443">
        <v>64974759.909999996</v>
      </c>
      <c r="O15" s="438"/>
      <c r="P15" s="440"/>
    </row>
    <row r="16" spans="1:16" ht="23.25">
      <c r="A16" s="476" t="s">
        <v>377</v>
      </c>
      <c r="B16" s="438"/>
      <c r="C16" s="438"/>
      <c r="D16" s="438"/>
      <c r="E16" s="438"/>
      <c r="F16" s="438"/>
      <c r="G16" s="194">
        <v>355965851</v>
      </c>
      <c r="H16" s="194">
        <v>-11272647.76</v>
      </c>
      <c r="I16" s="194">
        <v>344693203.24000001</v>
      </c>
      <c r="J16" s="194">
        <v>265320467.03999999</v>
      </c>
      <c r="K16" s="442">
        <v>264520732.12</v>
      </c>
      <c r="L16" s="438"/>
      <c r="M16" s="438"/>
      <c r="N16" s="443">
        <v>79372736.200000003</v>
      </c>
      <c r="O16" s="438"/>
      <c r="P16" s="440"/>
    </row>
    <row r="17" spans="1:16" ht="23.25">
      <c r="A17" s="476" t="s">
        <v>378</v>
      </c>
      <c r="B17" s="438"/>
      <c r="C17" s="438"/>
      <c r="D17" s="438"/>
      <c r="E17" s="438"/>
      <c r="F17" s="438"/>
      <c r="G17" s="194">
        <v>408225685</v>
      </c>
      <c r="H17" s="194">
        <v>233056698.18000001</v>
      </c>
      <c r="I17" s="194">
        <v>641282383.17999995</v>
      </c>
      <c r="J17" s="194">
        <v>500799247.79000002</v>
      </c>
      <c r="K17" s="442">
        <v>498764827.36000001</v>
      </c>
      <c r="L17" s="438"/>
      <c r="M17" s="438"/>
      <c r="N17" s="443">
        <v>140483135.38999999</v>
      </c>
      <c r="O17" s="438"/>
      <c r="P17" s="440"/>
    </row>
    <row r="18" spans="1:16" ht="23.25">
      <c r="A18" s="476" t="s">
        <v>379</v>
      </c>
      <c r="B18" s="438"/>
      <c r="C18" s="438"/>
      <c r="D18" s="438"/>
      <c r="E18" s="438"/>
      <c r="F18" s="438"/>
      <c r="G18" s="194">
        <v>87144953</v>
      </c>
      <c r="H18" s="194">
        <v>-31625266.739999998</v>
      </c>
      <c r="I18" s="194">
        <v>55519686.259999998</v>
      </c>
      <c r="J18" s="194">
        <v>52291634.859999999</v>
      </c>
      <c r="K18" s="442">
        <v>52144089.340000004</v>
      </c>
      <c r="L18" s="438"/>
      <c r="M18" s="438"/>
      <c r="N18" s="443">
        <v>3228051.4</v>
      </c>
      <c r="O18" s="438"/>
      <c r="P18" s="440"/>
    </row>
    <row r="19" spans="1:16" ht="23.25">
      <c r="A19" s="476" t="s">
        <v>380</v>
      </c>
      <c r="B19" s="438"/>
      <c r="C19" s="438"/>
      <c r="D19" s="438"/>
      <c r="E19" s="438"/>
      <c r="F19" s="438"/>
      <c r="G19" s="194">
        <v>176074653</v>
      </c>
      <c r="H19" s="194">
        <v>27606926.710000001</v>
      </c>
      <c r="I19" s="194">
        <v>203681579.71000001</v>
      </c>
      <c r="J19" s="194">
        <v>192708688.38</v>
      </c>
      <c r="K19" s="442">
        <v>192413211.97</v>
      </c>
      <c r="L19" s="438"/>
      <c r="M19" s="438"/>
      <c r="N19" s="443">
        <v>10972891.33</v>
      </c>
      <c r="O19" s="438"/>
      <c r="P19" s="440"/>
    </row>
    <row r="20" spans="1:16" ht="23.25">
      <c r="A20" s="476" t="s">
        <v>381</v>
      </c>
      <c r="B20" s="438"/>
      <c r="C20" s="438"/>
      <c r="D20" s="438"/>
      <c r="E20" s="438"/>
      <c r="F20" s="438"/>
      <c r="G20" s="194">
        <v>251547722</v>
      </c>
      <c r="H20" s="194">
        <v>18151582.440000001</v>
      </c>
      <c r="I20" s="194">
        <v>269699304.44</v>
      </c>
      <c r="J20" s="194">
        <v>264978896.97999999</v>
      </c>
      <c r="K20" s="442">
        <v>262493029.93000001</v>
      </c>
      <c r="L20" s="438"/>
      <c r="M20" s="438"/>
      <c r="N20" s="443">
        <v>4720407.46</v>
      </c>
      <c r="O20" s="438"/>
      <c r="P20" s="440"/>
    </row>
    <row r="21" spans="1:16" ht="23.25">
      <c r="A21" s="476" t="s">
        <v>382</v>
      </c>
      <c r="B21" s="438"/>
      <c r="C21" s="438"/>
      <c r="D21" s="438"/>
      <c r="E21" s="438"/>
      <c r="F21" s="438"/>
      <c r="G21" s="194">
        <v>20412266</v>
      </c>
      <c r="H21" s="194">
        <v>-166731.65</v>
      </c>
      <c r="I21" s="194">
        <v>20245534.350000001</v>
      </c>
      <c r="J21" s="194">
        <v>17955574.120000001</v>
      </c>
      <c r="K21" s="442">
        <v>17905802.559999999</v>
      </c>
      <c r="L21" s="438"/>
      <c r="M21" s="438"/>
      <c r="N21" s="443">
        <v>2289960.23</v>
      </c>
      <c r="O21" s="438"/>
      <c r="P21" s="440"/>
    </row>
    <row r="22" spans="1:16" ht="42.75" customHeight="1">
      <c r="A22" s="476" t="s">
        <v>383</v>
      </c>
      <c r="B22" s="438"/>
      <c r="C22" s="438"/>
      <c r="D22" s="438"/>
      <c r="E22" s="438"/>
      <c r="F22" s="438"/>
      <c r="G22" s="194">
        <v>122939434</v>
      </c>
      <c r="H22" s="194">
        <v>16216565.630000001</v>
      </c>
      <c r="I22" s="194">
        <v>139155999.63</v>
      </c>
      <c r="J22" s="194">
        <v>92206460.420000002</v>
      </c>
      <c r="K22" s="442">
        <v>92096944.260000005</v>
      </c>
      <c r="L22" s="438"/>
      <c r="M22" s="438"/>
      <c r="N22" s="443">
        <v>46949539.210000001</v>
      </c>
      <c r="O22" s="438"/>
      <c r="P22" s="440"/>
    </row>
    <row r="23" spans="1:16" ht="23.25">
      <c r="A23" s="476" t="s">
        <v>384</v>
      </c>
      <c r="B23" s="438"/>
      <c r="C23" s="438"/>
      <c r="D23" s="438"/>
      <c r="E23" s="438"/>
      <c r="F23" s="438"/>
      <c r="G23" s="194">
        <v>83535536</v>
      </c>
      <c r="H23" s="194">
        <v>-196898.53</v>
      </c>
      <c r="I23" s="194">
        <v>83338637.469999999</v>
      </c>
      <c r="J23" s="194">
        <v>73592171.510000005</v>
      </c>
      <c r="K23" s="442">
        <v>73420549.689999998</v>
      </c>
      <c r="L23" s="438"/>
      <c r="M23" s="438"/>
      <c r="N23" s="443">
        <v>9746465.9600000009</v>
      </c>
      <c r="O23" s="438"/>
      <c r="P23" s="440"/>
    </row>
    <row r="24" spans="1:16" ht="23.25">
      <c r="A24" s="476" t="s">
        <v>385</v>
      </c>
      <c r="B24" s="438"/>
      <c r="C24" s="438"/>
      <c r="D24" s="438"/>
      <c r="E24" s="438"/>
      <c r="F24" s="438"/>
      <c r="G24" s="194">
        <v>669806713</v>
      </c>
      <c r="H24" s="194">
        <v>704160889.41999996</v>
      </c>
      <c r="I24" s="194">
        <v>1373967602.4200001</v>
      </c>
      <c r="J24" s="194">
        <v>1123032593.3499999</v>
      </c>
      <c r="K24" s="442">
        <v>1120698269.2</v>
      </c>
      <c r="L24" s="438"/>
      <c r="M24" s="438"/>
      <c r="N24" s="443">
        <v>250935009.06999999</v>
      </c>
      <c r="O24" s="438"/>
      <c r="P24" s="440"/>
    </row>
    <row r="25" spans="1:16" ht="23.25">
      <c r="A25" s="476" t="s">
        <v>386</v>
      </c>
      <c r="B25" s="438"/>
      <c r="C25" s="438"/>
      <c r="D25" s="438"/>
      <c r="E25" s="438"/>
      <c r="F25" s="438"/>
      <c r="G25" s="194">
        <v>93894396</v>
      </c>
      <c r="H25" s="194">
        <v>-7954924.4000000004</v>
      </c>
      <c r="I25" s="194">
        <v>85939471.599999994</v>
      </c>
      <c r="J25" s="194">
        <v>80846944.780000001</v>
      </c>
      <c r="K25" s="442">
        <v>80638904.329999998</v>
      </c>
      <c r="L25" s="438"/>
      <c r="M25" s="438"/>
      <c r="N25" s="443">
        <v>5092526.82</v>
      </c>
      <c r="O25" s="438"/>
      <c r="P25" s="440"/>
    </row>
    <row r="26" spans="1:16" ht="23.25">
      <c r="A26" s="476" t="s">
        <v>387</v>
      </c>
      <c r="B26" s="438"/>
      <c r="C26" s="438"/>
      <c r="D26" s="438"/>
      <c r="E26" s="438"/>
      <c r="F26" s="438"/>
      <c r="G26" s="194">
        <v>66943564</v>
      </c>
      <c r="H26" s="194">
        <v>23558648.129999999</v>
      </c>
      <c r="I26" s="194">
        <v>90502212.129999995</v>
      </c>
      <c r="J26" s="194">
        <v>89558929.829999998</v>
      </c>
      <c r="K26" s="442">
        <v>89314551.900000006</v>
      </c>
      <c r="L26" s="438"/>
      <c r="M26" s="438"/>
      <c r="N26" s="443">
        <v>943282.3</v>
      </c>
      <c r="O26" s="438"/>
      <c r="P26" s="440"/>
    </row>
    <row r="27" spans="1:16" ht="23.25">
      <c r="A27" s="476" t="s">
        <v>388</v>
      </c>
      <c r="B27" s="438"/>
      <c r="C27" s="438"/>
      <c r="D27" s="438"/>
      <c r="E27" s="438"/>
      <c r="F27" s="438"/>
      <c r="G27" s="194">
        <v>31968744</v>
      </c>
      <c r="H27" s="194">
        <v>630411.11</v>
      </c>
      <c r="I27" s="194">
        <v>32599155.109999999</v>
      </c>
      <c r="J27" s="194">
        <v>30308077.859999999</v>
      </c>
      <c r="K27" s="442">
        <v>30240059.510000002</v>
      </c>
      <c r="L27" s="438"/>
      <c r="M27" s="438"/>
      <c r="N27" s="443">
        <v>2291077.25</v>
      </c>
      <c r="O27" s="438"/>
      <c r="P27" s="440"/>
    </row>
    <row r="28" spans="1:16" ht="23.25">
      <c r="A28" s="476" t="s">
        <v>389</v>
      </c>
      <c r="B28" s="438"/>
      <c r="C28" s="438"/>
      <c r="D28" s="438"/>
      <c r="E28" s="438"/>
      <c r="F28" s="438"/>
      <c r="G28" s="194">
        <v>425255448</v>
      </c>
      <c r="H28" s="194">
        <v>-12009061.26</v>
      </c>
      <c r="I28" s="194">
        <v>413246386.74000001</v>
      </c>
      <c r="J28" s="194">
        <v>347737201</v>
      </c>
      <c r="K28" s="442">
        <v>346194207.06999999</v>
      </c>
      <c r="L28" s="438"/>
      <c r="M28" s="438"/>
      <c r="N28" s="443">
        <v>65509185.740000002</v>
      </c>
      <c r="O28" s="438"/>
      <c r="P28" s="440"/>
    </row>
    <row r="29" spans="1:16" ht="23.25">
      <c r="A29" s="476" t="s">
        <v>390</v>
      </c>
      <c r="B29" s="438"/>
      <c r="C29" s="438"/>
      <c r="D29" s="438"/>
      <c r="E29" s="438"/>
      <c r="F29" s="438"/>
      <c r="G29" s="194">
        <v>6146580</v>
      </c>
      <c r="H29" s="194">
        <v>0</v>
      </c>
      <c r="I29" s="194">
        <v>6146580</v>
      </c>
      <c r="J29" s="194">
        <v>0</v>
      </c>
      <c r="K29" s="442">
        <v>0</v>
      </c>
      <c r="L29" s="438"/>
      <c r="M29" s="438"/>
      <c r="N29" s="443">
        <v>6146580</v>
      </c>
      <c r="O29" s="438"/>
      <c r="P29" s="440"/>
    </row>
    <row r="30" spans="1:16" ht="23.25">
      <c r="A30" s="476" t="s">
        <v>391</v>
      </c>
      <c r="B30" s="438"/>
      <c r="C30" s="438"/>
      <c r="D30" s="438"/>
      <c r="E30" s="438"/>
      <c r="F30" s="438"/>
      <c r="G30" s="194">
        <v>414641341</v>
      </c>
      <c r="H30" s="194">
        <v>-14247913.380000001</v>
      </c>
      <c r="I30" s="194">
        <v>400393427.62</v>
      </c>
      <c r="J30" s="194">
        <v>356088179.51999998</v>
      </c>
      <c r="K30" s="442">
        <v>356088179.51999998</v>
      </c>
      <c r="L30" s="438"/>
      <c r="M30" s="438"/>
      <c r="N30" s="443">
        <v>44305248.100000001</v>
      </c>
      <c r="O30" s="438"/>
      <c r="P30" s="440"/>
    </row>
    <row r="31" spans="1:16" ht="23.25">
      <c r="A31" s="476" t="s">
        <v>392</v>
      </c>
      <c r="B31" s="438"/>
      <c r="C31" s="438"/>
      <c r="D31" s="438"/>
      <c r="E31" s="438"/>
      <c r="F31" s="438"/>
      <c r="G31" s="194">
        <v>257917215</v>
      </c>
      <c r="H31" s="194">
        <v>12100000</v>
      </c>
      <c r="I31" s="194">
        <v>270017215</v>
      </c>
      <c r="J31" s="194">
        <v>270017215</v>
      </c>
      <c r="K31" s="442">
        <v>270017215</v>
      </c>
      <c r="L31" s="438"/>
      <c r="M31" s="438"/>
      <c r="N31" s="443">
        <v>0</v>
      </c>
      <c r="O31" s="438"/>
      <c r="P31" s="440"/>
    </row>
    <row r="32" spans="1:16" ht="23.25">
      <c r="A32" s="476" t="s">
        <v>393</v>
      </c>
      <c r="B32" s="438"/>
      <c r="C32" s="438"/>
      <c r="D32" s="438"/>
      <c r="E32" s="438"/>
      <c r="F32" s="438"/>
      <c r="G32" s="194">
        <v>337944562</v>
      </c>
      <c r="H32" s="194">
        <v>0</v>
      </c>
      <c r="I32" s="194">
        <v>337944562</v>
      </c>
      <c r="J32" s="194">
        <v>337944562</v>
      </c>
      <c r="K32" s="442">
        <v>337944562</v>
      </c>
      <c r="L32" s="438"/>
      <c r="M32" s="438"/>
      <c r="N32" s="443">
        <v>0</v>
      </c>
      <c r="O32" s="438"/>
      <c r="P32" s="440"/>
    </row>
    <row r="33" spans="1:16" ht="23.25">
      <c r="A33" s="476" t="s">
        <v>394</v>
      </c>
      <c r="B33" s="438"/>
      <c r="C33" s="438"/>
      <c r="D33" s="438"/>
      <c r="E33" s="438"/>
      <c r="F33" s="438"/>
      <c r="G33" s="194">
        <v>503296180</v>
      </c>
      <c r="H33" s="194">
        <v>8491439.5</v>
      </c>
      <c r="I33" s="194">
        <v>511787619.5</v>
      </c>
      <c r="J33" s="194">
        <v>491231151.5</v>
      </c>
      <c r="K33" s="442">
        <v>491231151.5</v>
      </c>
      <c r="L33" s="438"/>
      <c r="M33" s="438"/>
      <c r="N33" s="443">
        <v>20556468</v>
      </c>
      <c r="O33" s="438"/>
      <c r="P33" s="440"/>
    </row>
    <row r="34" spans="1:16" ht="23.25">
      <c r="A34" s="476" t="s">
        <v>395</v>
      </c>
      <c r="B34" s="438"/>
      <c r="C34" s="438"/>
      <c r="D34" s="438"/>
      <c r="E34" s="438"/>
      <c r="F34" s="438"/>
      <c r="G34" s="194">
        <v>3026015695</v>
      </c>
      <c r="H34" s="194">
        <v>730445516.42999995</v>
      </c>
      <c r="I34" s="194">
        <v>3756461211.4299998</v>
      </c>
      <c r="J34" s="194">
        <v>3529268732.7600002</v>
      </c>
      <c r="K34" s="442">
        <v>3518898203.8299999</v>
      </c>
      <c r="L34" s="438"/>
      <c r="M34" s="438"/>
      <c r="N34" s="443">
        <v>227192478.66999999</v>
      </c>
      <c r="O34" s="438"/>
      <c r="P34" s="440"/>
    </row>
    <row r="35" spans="1:16" ht="23.25">
      <c r="A35" s="476" t="s">
        <v>396</v>
      </c>
      <c r="B35" s="438"/>
      <c r="C35" s="438"/>
      <c r="D35" s="438"/>
      <c r="E35" s="438"/>
      <c r="F35" s="438"/>
      <c r="G35" s="194">
        <v>49508550</v>
      </c>
      <c r="H35" s="194">
        <v>44832166</v>
      </c>
      <c r="I35" s="194">
        <v>94340716</v>
      </c>
      <c r="J35" s="194">
        <v>94340716</v>
      </c>
      <c r="K35" s="442">
        <v>94340716</v>
      </c>
      <c r="L35" s="438"/>
      <c r="M35" s="438"/>
      <c r="N35" s="443">
        <v>0</v>
      </c>
      <c r="O35" s="438"/>
      <c r="P35" s="440"/>
    </row>
    <row r="36" spans="1:16" ht="23.25">
      <c r="A36" s="476" t="s">
        <v>397</v>
      </c>
      <c r="B36" s="438"/>
      <c r="C36" s="438"/>
      <c r="D36" s="438"/>
      <c r="E36" s="438"/>
      <c r="F36" s="438"/>
      <c r="G36" s="194">
        <v>3153930088</v>
      </c>
      <c r="H36" s="194">
        <v>43914594.289999999</v>
      </c>
      <c r="I36" s="194">
        <v>3197844682.29</v>
      </c>
      <c r="J36" s="194">
        <v>3172745515.8800001</v>
      </c>
      <c r="K36" s="442">
        <v>3141127536.8800001</v>
      </c>
      <c r="L36" s="438"/>
      <c r="M36" s="438"/>
      <c r="N36" s="443">
        <v>25099166.41</v>
      </c>
      <c r="O36" s="438"/>
      <c r="P36" s="440"/>
    </row>
    <row r="37" spans="1:16" ht="32.25" customHeight="1">
      <c r="A37" s="477" t="s">
        <v>290</v>
      </c>
      <c r="B37" s="438"/>
      <c r="C37" s="438"/>
      <c r="D37" s="438"/>
      <c r="E37" s="438"/>
      <c r="F37" s="438"/>
      <c r="G37" s="193">
        <v>13130768295</v>
      </c>
      <c r="H37" s="193">
        <v>928449115.19000006</v>
      </c>
      <c r="I37" s="193">
        <v>14059217410.190001</v>
      </c>
      <c r="J37" s="193">
        <v>13928852492.309999</v>
      </c>
      <c r="K37" s="437">
        <v>13928852492.309999</v>
      </c>
      <c r="L37" s="438"/>
      <c r="M37" s="438"/>
      <c r="N37" s="439">
        <v>130364917.88</v>
      </c>
      <c r="O37" s="438"/>
      <c r="P37" s="440"/>
    </row>
    <row r="38" spans="1:16" ht="45" customHeight="1">
      <c r="A38" s="476" t="s">
        <v>372</v>
      </c>
      <c r="B38" s="438"/>
      <c r="C38" s="438"/>
      <c r="D38" s="438"/>
      <c r="E38" s="438"/>
      <c r="F38" s="438"/>
      <c r="G38" s="194">
        <v>0</v>
      </c>
      <c r="H38" s="194">
        <v>0</v>
      </c>
      <c r="I38" s="194">
        <v>0</v>
      </c>
      <c r="J38" s="194">
        <v>0</v>
      </c>
      <c r="K38" s="442">
        <v>0</v>
      </c>
      <c r="L38" s="438"/>
      <c r="M38" s="438"/>
      <c r="N38" s="443">
        <v>0</v>
      </c>
      <c r="O38" s="438"/>
      <c r="P38" s="440"/>
    </row>
    <row r="39" spans="1:16" ht="23.25">
      <c r="A39" s="476" t="s">
        <v>373</v>
      </c>
      <c r="B39" s="438"/>
      <c r="C39" s="438"/>
      <c r="D39" s="438"/>
      <c r="E39" s="438"/>
      <c r="F39" s="438"/>
      <c r="G39" s="194">
        <v>28615915</v>
      </c>
      <c r="H39" s="194">
        <v>18800348.23</v>
      </c>
      <c r="I39" s="194">
        <v>47416263.229999997</v>
      </c>
      <c r="J39" s="194">
        <v>30248205.98</v>
      </c>
      <c r="K39" s="442">
        <v>30248205.98</v>
      </c>
      <c r="L39" s="438"/>
      <c r="M39" s="438"/>
      <c r="N39" s="443">
        <v>17168057.25</v>
      </c>
      <c r="O39" s="438"/>
      <c r="P39" s="440"/>
    </row>
    <row r="40" spans="1:16" ht="23.25">
      <c r="A40" s="476" t="s">
        <v>374</v>
      </c>
      <c r="B40" s="438"/>
      <c r="C40" s="438"/>
      <c r="D40" s="438"/>
      <c r="E40" s="438"/>
      <c r="F40" s="438"/>
      <c r="G40" s="194">
        <v>0</v>
      </c>
      <c r="H40" s="194">
        <v>0</v>
      </c>
      <c r="I40" s="194">
        <v>0</v>
      </c>
      <c r="J40" s="194">
        <v>0</v>
      </c>
      <c r="K40" s="442">
        <v>0</v>
      </c>
      <c r="L40" s="438"/>
      <c r="M40" s="438"/>
      <c r="N40" s="443">
        <v>0</v>
      </c>
      <c r="O40" s="438"/>
      <c r="P40" s="440"/>
    </row>
    <row r="41" spans="1:16" ht="41.25" customHeight="1">
      <c r="A41" s="476" t="s">
        <v>375</v>
      </c>
      <c r="B41" s="438"/>
      <c r="C41" s="438"/>
      <c r="D41" s="438"/>
      <c r="E41" s="438"/>
      <c r="F41" s="438"/>
      <c r="G41" s="194">
        <v>0</v>
      </c>
      <c r="H41" s="194">
        <v>0</v>
      </c>
      <c r="I41" s="194">
        <v>0</v>
      </c>
      <c r="J41" s="194">
        <v>0</v>
      </c>
      <c r="K41" s="442">
        <v>0</v>
      </c>
      <c r="L41" s="438"/>
      <c r="M41" s="438"/>
      <c r="N41" s="443">
        <v>0</v>
      </c>
      <c r="O41" s="438"/>
      <c r="P41" s="440"/>
    </row>
    <row r="42" spans="1:16" ht="23.25">
      <c r="A42" s="476" t="s">
        <v>376</v>
      </c>
      <c r="B42" s="438"/>
      <c r="C42" s="438"/>
      <c r="D42" s="438"/>
      <c r="E42" s="438"/>
      <c r="F42" s="438"/>
      <c r="G42" s="194">
        <v>5751154282</v>
      </c>
      <c r="H42" s="194">
        <v>465031239.42000002</v>
      </c>
      <c r="I42" s="194">
        <v>6216185521.4200001</v>
      </c>
      <c r="J42" s="194">
        <v>6216185521.4200001</v>
      </c>
      <c r="K42" s="442">
        <v>6216185521.4200001</v>
      </c>
      <c r="L42" s="438"/>
      <c r="M42" s="438"/>
      <c r="N42" s="443">
        <v>0</v>
      </c>
      <c r="O42" s="438"/>
      <c r="P42" s="440"/>
    </row>
    <row r="43" spans="1:16" ht="23.25">
      <c r="A43" s="476" t="s">
        <v>377</v>
      </c>
      <c r="B43" s="438"/>
      <c r="C43" s="438"/>
      <c r="D43" s="438"/>
      <c r="E43" s="438"/>
      <c r="F43" s="438"/>
      <c r="G43" s="194">
        <v>0</v>
      </c>
      <c r="H43" s="194">
        <v>0</v>
      </c>
      <c r="I43" s="194">
        <v>0</v>
      </c>
      <c r="J43" s="194">
        <v>0</v>
      </c>
      <c r="K43" s="442">
        <v>0</v>
      </c>
      <c r="L43" s="438"/>
      <c r="M43" s="438"/>
      <c r="N43" s="443">
        <v>0</v>
      </c>
      <c r="O43" s="438"/>
      <c r="P43" s="440"/>
    </row>
    <row r="44" spans="1:16" ht="23.25">
      <c r="A44" s="476" t="s">
        <v>378</v>
      </c>
      <c r="B44" s="438"/>
      <c r="C44" s="438"/>
      <c r="D44" s="438"/>
      <c r="E44" s="438"/>
      <c r="F44" s="438"/>
      <c r="G44" s="194">
        <v>338328374</v>
      </c>
      <c r="H44" s="194">
        <v>61842636.859999999</v>
      </c>
      <c r="I44" s="194">
        <v>400171010.86000001</v>
      </c>
      <c r="J44" s="194">
        <v>378272256.42000002</v>
      </c>
      <c r="K44" s="442">
        <v>378272256.42000002</v>
      </c>
      <c r="L44" s="438"/>
      <c r="M44" s="438"/>
      <c r="N44" s="443">
        <v>21898754.440000001</v>
      </c>
      <c r="O44" s="438"/>
      <c r="P44" s="440"/>
    </row>
    <row r="45" spans="1:16" ht="23.25">
      <c r="A45" s="476" t="s">
        <v>379</v>
      </c>
      <c r="B45" s="438"/>
      <c r="C45" s="438"/>
      <c r="D45" s="438"/>
      <c r="E45" s="438"/>
      <c r="F45" s="438"/>
      <c r="G45" s="194">
        <v>0</v>
      </c>
      <c r="H45" s="194">
        <v>0</v>
      </c>
      <c r="I45" s="194">
        <v>0</v>
      </c>
      <c r="J45" s="194">
        <v>0</v>
      </c>
      <c r="K45" s="442">
        <v>0</v>
      </c>
      <c r="L45" s="438"/>
      <c r="M45" s="438"/>
      <c r="N45" s="443">
        <v>0</v>
      </c>
      <c r="O45" s="438"/>
      <c r="P45" s="440"/>
    </row>
    <row r="46" spans="1:16" ht="23.25">
      <c r="A46" s="476" t="s">
        <v>380</v>
      </c>
      <c r="B46" s="438"/>
      <c r="C46" s="438"/>
      <c r="D46" s="438"/>
      <c r="E46" s="438"/>
      <c r="F46" s="438"/>
      <c r="G46" s="194">
        <v>21915287</v>
      </c>
      <c r="H46" s="194">
        <v>13721118.890000001</v>
      </c>
      <c r="I46" s="194">
        <v>35636405.890000001</v>
      </c>
      <c r="J46" s="194">
        <v>35636405.890000001</v>
      </c>
      <c r="K46" s="442">
        <v>35636405.890000001</v>
      </c>
      <c r="L46" s="438"/>
      <c r="M46" s="438"/>
      <c r="N46" s="443">
        <v>0</v>
      </c>
      <c r="O46" s="438"/>
      <c r="P46" s="440"/>
    </row>
    <row r="47" spans="1:16" ht="23.25">
      <c r="A47" s="476" t="s">
        <v>381</v>
      </c>
      <c r="B47" s="438"/>
      <c r="C47" s="438"/>
      <c r="D47" s="438"/>
      <c r="E47" s="438"/>
      <c r="F47" s="438"/>
      <c r="G47" s="194">
        <v>62464666</v>
      </c>
      <c r="H47" s="194">
        <v>-37317544.850000001</v>
      </c>
      <c r="I47" s="194">
        <v>25147121.149999999</v>
      </c>
      <c r="J47" s="194">
        <v>20364898.969999999</v>
      </c>
      <c r="K47" s="442">
        <v>20364898.969999999</v>
      </c>
      <c r="L47" s="438"/>
      <c r="M47" s="438"/>
      <c r="N47" s="443">
        <v>4782222.18</v>
      </c>
      <c r="O47" s="438"/>
      <c r="P47" s="440"/>
    </row>
    <row r="48" spans="1:16" ht="23.25">
      <c r="A48" s="476" t="s">
        <v>382</v>
      </c>
      <c r="B48" s="438"/>
      <c r="C48" s="438"/>
      <c r="D48" s="438"/>
      <c r="E48" s="438"/>
      <c r="F48" s="438"/>
      <c r="G48" s="194">
        <v>0</v>
      </c>
      <c r="H48" s="194">
        <v>0</v>
      </c>
      <c r="I48" s="194">
        <v>0</v>
      </c>
      <c r="J48" s="194">
        <v>0</v>
      </c>
      <c r="K48" s="442">
        <v>0</v>
      </c>
      <c r="L48" s="438"/>
      <c r="M48" s="438"/>
      <c r="N48" s="443">
        <v>0</v>
      </c>
      <c r="O48" s="438"/>
      <c r="P48" s="440"/>
    </row>
    <row r="49" spans="1:16" ht="43.5" customHeight="1">
      <c r="A49" s="476" t="s">
        <v>383</v>
      </c>
      <c r="B49" s="438"/>
      <c r="C49" s="438"/>
      <c r="D49" s="438"/>
      <c r="E49" s="438"/>
      <c r="F49" s="438"/>
      <c r="G49" s="194">
        <v>40937214</v>
      </c>
      <c r="H49" s="194">
        <v>-400172.72</v>
      </c>
      <c r="I49" s="194">
        <v>40537041.280000001</v>
      </c>
      <c r="J49" s="194">
        <v>40537041.280000001</v>
      </c>
      <c r="K49" s="442">
        <v>40537041.280000001</v>
      </c>
      <c r="L49" s="438"/>
      <c r="M49" s="438"/>
      <c r="N49" s="443">
        <v>0</v>
      </c>
      <c r="O49" s="438"/>
      <c r="P49" s="440"/>
    </row>
    <row r="50" spans="1:16" ht="23.25">
      <c r="A50" s="476" t="s">
        <v>384</v>
      </c>
      <c r="B50" s="438"/>
      <c r="C50" s="438"/>
      <c r="D50" s="438"/>
      <c r="E50" s="438"/>
      <c r="F50" s="438"/>
      <c r="G50" s="194">
        <v>0</v>
      </c>
      <c r="H50" s="194">
        <v>0</v>
      </c>
      <c r="I50" s="194">
        <v>0</v>
      </c>
      <c r="J50" s="194">
        <v>0</v>
      </c>
      <c r="K50" s="442">
        <v>0</v>
      </c>
      <c r="L50" s="438"/>
      <c r="M50" s="438"/>
      <c r="N50" s="443">
        <v>0</v>
      </c>
      <c r="O50" s="438"/>
      <c r="P50" s="440"/>
    </row>
    <row r="51" spans="1:16" ht="23.25">
      <c r="A51" s="476" t="s">
        <v>385</v>
      </c>
      <c r="B51" s="438"/>
      <c r="C51" s="438"/>
      <c r="D51" s="438"/>
      <c r="E51" s="438"/>
      <c r="F51" s="438"/>
      <c r="G51" s="194">
        <v>134630138</v>
      </c>
      <c r="H51" s="194">
        <v>63449234.329999998</v>
      </c>
      <c r="I51" s="194">
        <v>198079372.33000001</v>
      </c>
      <c r="J51" s="194">
        <v>150188589.91</v>
      </c>
      <c r="K51" s="442">
        <v>150188589.91</v>
      </c>
      <c r="L51" s="438"/>
      <c r="M51" s="438"/>
      <c r="N51" s="443">
        <v>47890782.420000002</v>
      </c>
      <c r="O51" s="438"/>
      <c r="P51" s="440"/>
    </row>
    <row r="52" spans="1:16" ht="23.25">
      <c r="A52" s="476" t="s">
        <v>386</v>
      </c>
      <c r="B52" s="438"/>
      <c r="C52" s="438"/>
      <c r="D52" s="438"/>
      <c r="E52" s="438"/>
      <c r="F52" s="438"/>
      <c r="G52" s="194">
        <v>61464165</v>
      </c>
      <c r="H52" s="194">
        <v>-4444507.21</v>
      </c>
      <c r="I52" s="194">
        <v>57019657.789999999</v>
      </c>
      <c r="J52" s="194">
        <v>56879656.200000003</v>
      </c>
      <c r="K52" s="442">
        <v>56879656.200000003</v>
      </c>
      <c r="L52" s="438"/>
      <c r="M52" s="438"/>
      <c r="N52" s="443">
        <v>140001.59</v>
      </c>
      <c r="O52" s="438"/>
      <c r="P52" s="440"/>
    </row>
    <row r="53" spans="1:16" ht="23.25">
      <c r="A53" s="476" t="s">
        <v>387</v>
      </c>
      <c r="B53" s="438"/>
      <c r="C53" s="438"/>
      <c r="D53" s="438"/>
      <c r="E53" s="438"/>
      <c r="F53" s="438"/>
      <c r="G53" s="194">
        <v>0</v>
      </c>
      <c r="H53" s="194">
        <v>882.88</v>
      </c>
      <c r="I53" s="194">
        <v>882.88</v>
      </c>
      <c r="J53" s="194">
        <v>882.88</v>
      </c>
      <c r="K53" s="442">
        <v>882.88</v>
      </c>
      <c r="L53" s="438"/>
      <c r="M53" s="438"/>
      <c r="N53" s="443">
        <v>0</v>
      </c>
      <c r="O53" s="438"/>
      <c r="P53" s="440"/>
    </row>
    <row r="54" spans="1:16" ht="23.25">
      <c r="A54" s="476" t="s">
        <v>388</v>
      </c>
      <c r="B54" s="438"/>
      <c r="C54" s="438"/>
      <c r="D54" s="438"/>
      <c r="E54" s="438"/>
      <c r="F54" s="438"/>
      <c r="G54" s="194">
        <v>0</v>
      </c>
      <c r="H54" s="194">
        <v>0</v>
      </c>
      <c r="I54" s="194">
        <v>0</v>
      </c>
      <c r="J54" s="194">
        <v>0</v>
      </c>
      <c r="K54" s="442">
        <v>0</v>
      </c>
      <c r="L54" s="438"/>
      <c r="M54" s="438"/>
      <c r="N54" s="443">
        <v>0</v>
      </c>
      <c r="O54" s="438"/>
      <c r="P54" s="440"/>
    </row>
    <row r="55" spans="1:16" ht="23.25">
      <c r="A55" s="476" t="s">
        <v>389</v>
      </c>
      <c r="B55" s="438"/>
      <c r="C55" s="438"/>
      <c r="D55" s="438"/>
      <c r="E55" s="438"/>
      <c r="F55" s="438"/>
      <c r="G55" s="194">
        <v>52500000</v>
      </c>
      <c r="H55" s="194">
        <v>23560930.879999999</v>
      </c>
      <c r="I55" s="194">
        <v>76060930.879999995</v>
      </c>
      <c r="J55" s="194">
        <v>57299568.75</v>
      </c>
      <c r="K55" s="442">
        <v>57299568.75</v>
      </c>
      <c r="L55" s="438"/>
      <c r="M55" s="438"/>
      <c r="N55" s="443">
        <v>18761362.129999999</v>
      </c>
      <c r="O55" s="438"/>
      <c r="P55" s="440"/>
    </row>
    <row r="56" spans="1:16" ht="23.25">
      <c r="A56" s="476" t="s">
        <v>390</v>
      </c>
      <c r="B56" s="438"/>
      <c r="C56" s="438"/>
      <c r="D56" s="438"/>
      <c r="E56" s="438"/>
      <c r="F56" s="438"/>
      <c r="G56" s="194">
        <v>0</v>
      </c>
      <c r="H56" s="194">
        <v>0</v>
      </c>
      <c r="I56" s="194">
        <v>0</v>
      </c>
      <c r="J56" s="194">
        <v>0</v>
      </c>
      <c r="K56" s="442">
        <v>0</v>
      </c>
      <c r="L56" s="438"/>
      <c r="M56" s="438"/>
      <c r="N56" s="443">
        <v>0</v>
      </c>
      <c r="O56" s="438"/>
      <c r="P56" s="440"/>
    </row>
    <row r="57" spans="1:16" ht="23.25">
      <c r="A57" s="476" t="s">
        <v>391</v>
      </c>
      <c r="B57" s="438"/>
      <c r="C57" s="438"/>
      <c r="D57" s="438"/>
      <c r="E57" s="438"/>
      <c r="F57" s="438"/>
      <c r="G57" s="194">
        <v>0</v>
      </c>
      <c r="H57" s="194">
        <v>0</v>
      </c>
      <c r="I57" s="194">
        <v>0</v>
      </c>
      <c r="J57" s="194">
        <v>0</v>
      </c>
      <c r="K57" s="442">
        <v>0</v>
      </c>
      <c r="L57" s="438"/>
      <c r="M57" s="438"/>
      <c r="N57" s="443">
        <v>0</v>
      </c>
      <c r="O57" s="438"/>
      <c r="P57" s="440"/>
    </row>
    <row r="58" spans="1:16" ht="23.25">
      <c r="A58" s="476" t="s">
        <v>392</v>
      </c>
      <c r="B58" s="438"/>
      <c r="C58" s="438"/>
      <c r="D58" s="438"/>
      <c r="E58" s="438"/>
      <c r="F58" s="438"/>
      <c r="G58" s="194">
        <v>0</v>
      </c>
      <c r="H58" s="194">
        <v>2011972.42</v>
      </c>
      <c r="I58" s="194">
        <v>2011972.42</v>
      </c>
      <c r="J58" s="194">
        <v>2011972.42</v>
      </c>
      <c r="K58" s="442">
        <v>2011972.42</v>
      </c>
      <c r="L58" s="438"/>
      <c r="M58" s="438"/>
      <c r="N58" s="443">
        <v>0</v>
      </c>
      <c r="O58" s="438"/>
      <c r="P58" s="440"/>
    </row>
    <row r="59" spans="1:16" ht="23.25">
      <c r="A59" s="476" t="s">
        <v>393</v>
      </c>
      <c r="B59" s="438"/>
      <c r="C59" s="438"/>
      <c r="D59" s="438"/>
      <c r="E59" s="438"/>
      <c r="F59" s="438"/>
      <c r="G59" s="194">
        <v>0</v>
      </c>
      <c r="H59" s="194">
        <v>0</v>
      </c>
      <c r="I59" s="194">
        <v>0</v>
      </c>
      <c r="J59" s="194">
        <v>0</v>
      </c>
      <c r="K59" s="442">
        <v>0</v>
      </c>
      <c r="L59" s="438"/>
      <c r="M59" s="438"/>
      <c r="N59" s="443">
        <v>0</v>
      </c>
      <c r="O59" s="438"/>
      <c r="P59" s="440"/>
    </row>
    <row r="60" spans="1:16" ht="23.25">
      <c r="A60" s="476" t="s">
        <v>394</v>
      </c>
      <c r="B60" s="438"/>
      <c r="C60" s="438"/>
      <c r="D60" s="438"/>
      <c r="E60" s="438"/>
      <c r="F60" s="438"/>
      <c r="G60" s="194">
        <v>0</v>
      </c>
      <c r="H60" s="194">
        <v>0</v>
      </c>
      <c r="I60" s="194">
        <v>0</v>
      </c>
      <c r="J60" s="194">
        <v>0</v>
      </c>
      <c r="K60" s="442">
        <v>0</v>
      </c>
      <c r="L60" s="438"/>
      <c r="M60" s="438"/>
      <c r="N60" s="443">
        <v>0</v>
      </c>
      <c r="O60" s="438"/>
      <c r="P60" s="440"/>
    </row>
    <row r="61" spans="1:16" ht="23.25">
      <c r="A61" s="476" t="s">
        <v>395</v>
      </c>
      <c r="B61" s="438"/>
      <c r="C61" s="438"/>
      <c r="D61" s="438"/>
      <c r="E61" s="438"/>
      <c r="F61" s="438"/>
      <c r="G61" s="194">
        <v>4413130208</v>
      </c>
      <c r="H61" s="194">
        <v>307576913.52999997</v>
      </c>
      <c r="I61" s="194">
        <v>4720707121.5299997</v>
      </c>
      <c r="J61" s="194">
        <v>4701028501.1000004</v>
      </c>
      <c r="K61" s="442">
        <v>4701028501.1000004</v>
      </c>
      <c r="L61" s="438"/>
      <c r="M61" s="438"/>
      <c r="N61" s="443">
        <v>19678620.43</v>
      </c>
      <c r="O61" s="438"/>
      <c r="P61" s="440"/>
    </row>
    <row r="62" spans="1:16" ht="23.25">
      <c r="A62" s="476" t="s">
        <v>396</v>
      </c>
      <c r="B62" s="438"/>
      <c r="C62" s="438"/>
      <c r="D62" s="438"/>
      <c r="E62" s="438"/>
      <c r="F62" s="438"/>
      <c r="G62" s="194">
        <v>0</v>
      </c>
      <c r="H62" s="194">
        <v>24162625.289999999</v>
      </c>
      <c r="I62" s="194">
        <v>24162625.289999999</v>
      </c>
      <c r="J62" s="194">
        <v>24162625.289999999</v>
      </c>
      <c r="K62" s="442">
        <v>24162625.289999999</v>
      </c>
      <c r="L62" s="438"/>
      <c r="M62" s="438"/>
      <c r="N62" s="443">
        <v>0</v>
      </c>
      <c r="O62" s="438"/>
      <c r="P62" s="440"/>
    </row>
    <row r="63" spans="1:16" ht="23.25">
      <c r="A63" s="476" t="s">
        <v>397</v>
      </c>
      <c r="B63" s="438"/>
      <c r="C63" s="438"/>
      <c r="D63" s="438"/>
      <c r="E63" s="438"/>
      <c r="F63" s="438"/>
      <c r="G63" s="194">
        <v>2225628046</v>
      </c>
      <c r="H63" s="194">
        <v>-9546562.7599999998</v>
      </c>
      <c r="I63" s="194">
        <v>2216081483.2399998</v>
      </c>
      <c r="J63" s="194">
        <v>2216036365.8000002</v>
      </c>
      <c r="K63" s="442">
        <v>2216036365.8000002</v>
      </c>
      <c r="L63" s="438"/>
      <c r="M63" s="438"/>
      <c r="N63" s="443">
        <v>45117.440000000002</v>
      </c>
      <c r="O63" s="438"/>
      <c r="P63" s="440"/>
    </row>
    <row r="64" spans="1:16" ht="23.25">
      <c r="A64" s="478" t="s">
        <v>398</v>
      </c>
      <c r="B64" s="469"/>
      <c r="C64" s="469"/>
      <c r="D64" s="469"/>
      <c r="E64" s="469"/>
      <c r="F64" s="469"/>
      <c r="G64" s="197">
        <v>25773631741</v>
      </c>
      <c r="H64" s="197">
        <v>3080655651.21</v>
      </c>
      <c r="I64" s="197">
        <v>28854287392.209999</v>
      </c>
      <c r="J64" s="197">
        <v>27371834548.950001</v>
      </c>
      <c r="K64" s="468">
        <v>27313851068.349998</v>
      </c>
      <c r="L64" s="469"/>
      <c r="M64" s="469"/>
      <c r="N64" s="470">
        <v>1482452843.26</v>
      </c>
      <c r="O64" s="469"/>
      <c r="P64" s="471"/>
    </row>
    <row r="65" ht="0" hidden="1" customHeight="1"/>
  </sheetData>
  <mergeCells count="173">
    <mergeCell ref="A64:F64"/>
    <mergeCell ref="K64:M64"/>
    <mergeCell ref="N64:P64"/>
    <mergeCell ref="A62:F62"/>
    <mergeCell ref="K62:M62"/>
    <mergeCell ref="N62:P62"/>
    <mergeCell ref="A63:F63"/>
    <mergeCell ref="K63:M63"/>
    <mergeCell ref="N63:P63"/>
    <mergeCell ref="A60:F60"/>
    <mergeCell ref="K60:M60"/>
    <mergeCell ref="N60:P60"/>
    <mergeCell ref="A61:F61"/>
    <mergeCell ref="K61:M61"/>
    <mergeCell ref="N61:P61"/>
    <mergeCell ref="A58:F58"/>
    <mergeCell ref="K58:M58"/>
    <mergeCell ref="N58:P58"/>
    <mergeCell ref="A59:F59"/>
    <mergeCell ref="K59:M59"/>
    <mergeCell ref="N59:P59"/>
    <mergeCell ref="A56:F56"/>
    <mergeCell ref="K56:M56"/>
    <mergeCell ref="N56:P56"/>
    <mergeCell ref="A57:F57"/>
    <mergeCell ref="K57:M57"/>
    <mergeCell ref="N57:P57"/>
    <mergeCell ref="A54:F54"/>
    <mergeCell ref="K54:M54"/>
    <mergeCell ref="N54:P54"/>
    <mergeCell ref="A55:F55"/>
    <mergeCell ref="K55:M55"/>
    <mergeCell ref="N55:P55"/>
    <mergeCell ref="A52:F52"/>
    <mergeCell ref="K52:M52"/>
    <mergeCell ref="N52:P52"/>
    <mergeCell ref="A53:F53"/>
    <mergeCell ref="K53:M53"/>
    <mergeCell ref="N53:P53"/>
    <mergeCell ref="A50:F50"/>
    <mergeCell ref="K50:M50"/>
    <mergeCell ref="N50:P50"/>
    <mergeCell ref="A51:F51"/>
    <mergeCell ref="K51:M51"/>
    <mergeCell ref="N51:P51"/>
    <mergeCell ref="A48:F48"/>
    <mergeCell ref="K48:M48"/>
    <mergeCell ref="N48:P48"/>
    <mergeCell ref="A49:F49"/>
    <mergeCell ref="K49:M49"/>
    <mergeCell ref="N49:P49"/>
    <mergeCell ref="A46:F46"/>
    <mergeCell ref="K46:M46"/>
    <mergeCell ref="N46:P46"/>
    <mergeCell ref="A47:F47"/>
    <mergeCell ref="K47:M47"/>
    <mergeCell ref="N47:P47"/>
    <mergeCell ref="A44:F44"/>
    <mergeCell ref="K44:M44"/>
    <mergeCell ref="N44:P44"/>
    <mergeCell ref="A45:F45"/>
    <mergeCell ref="K45:M45"/>
    <mergeCell ref="N45:P45"/>
    <mergeCell ref="A42:F42"/>
    <mergeCell ref="K42:M42"/>
    <mergeCell ref="N42:P42"/>
    <mergeCell ref="A43:F43"/>
    <mergeCell ref="K43:M43"/>
    <mergeCell ref="N43:P43"/>
    <mergeCell ref="A40:F40"/>
    <mergeCell ref="K40:M40"/>
    <mergeCell ref="N40:P40"/>
    <mergeCell ref="A41:F41"/>
    <mergeCell ref="K41:M41"/>
    <mergeCell ref="N41:P41"/>
    <mergeCell ref="A38:F38"/>
    <mergeCell ref="K38:M38"/>
    <mergeCell ref="N38:P38"/>
    <mergeCell ref="A39:F39"/>
    <mergeCell ref="K39:M39"/>
    <mergeCell ref="N39:P39"/>
    <mergeCell ref="A36:F36"/>
    <mergeCell ref="K36:M36"/>
    <mergeCell ref="N36:P36"/>
    <mergeCell ref="A37:F37"/>
    <mergeCell ref="K37:M37"/>
    <mergeCell ref="N37:P37"/>
    <mergeCell ref="A34:F34"/>
    <mergeCell ref="K34:M34"/>
    <mergeCell ref="N34:P34"/>
    <mergeCell ref="A35:F35"/>
    <mergeCell ref="K35:M35"/>
    <mergeCell ref="N35:P35"/>
    <mergeCell ref="A32:F32"/>
    <mergeCell ref="K32:M32"/>
    <mergeCell ref="N32:P32"/>
    <mergeCell ref="A33:F33"/>
    <mergeCell ref="K33:M33"/>
    <mergeCell ref="N33:P33"/>
    <mergeCell ref="A30:F30"/>
    <mergeCell ref="K30:M30"/>
    <mergeCell ref="N30:P30"/>
    <mergeCell ref="A31:F31"/>
    <mergeCell ref="K31:M31"/>
    <mergeCell ref="N31:P31"/>
    <mergeCell ref="A28:F28"/>
    <mergeCell ref="K28:M28"/>
    <mergeCell ref="N28:P28"/>
    <mergeCell ref="A29:F29"/>
    <mergeCell ref="K29:M29"/>
    <mergeCell ref="N29:P29"/>
    <mergeCell ref="A26:F26"/>
    <mergeCell ref="K26:M26"/>
    <mergeCell ref="N26:P26"/>
    <mergeCell ref="A27:F27"/>
    <mergeCell ref="K27:M27"/>
    <mergeCell ref="N27:P27"/>
    <mergeCell ref="A24:F24"/>
    <mergeCell ref="K24:M24"/>
    <mergeCell ref="N24:P24"/>
    <mergeCell ref="A25:F25"/>
    <mergeCell ref="K25:M25"/>
    <mergeCell ref="N25:P25"/>
    <mergeCell ref="A22:F22"/>
    <mergeCell ref="K22:M22"/>
    <mergeCell ref="N22:P22"/>
    <mergeCell ref="A23:F23"/>
    <mergeCell ref="K23:M23"/>
    <mergeCell ref="N23:P23"/>
    <mergeCell ref="A20:F20"/>
    <mergeCell ref="K20:M20"/>
    <mergeCell ref="N20:P20"/>
    <mergeCell ref="A21:F21"/>
    <mergeCell ref="K21:M21"/>
    <mergeCell ref="N21:P21"/>
    <mergeCell ref="A18:F18"/>
    <mergeCell ref="K18:M18"/>
    <mergeCell ref="N18:P18"/>
    <mergeCell ref="A19:F19"/>
    <mergeCell ref="K19:M19"/>
    <mergeCell ref="N19:P19"/>
    <mergeCell ref="A16:F16"/>
    <mergeCell ref="K16:M16"/>
    <mergeCell ref="N16:P16"/>
    <mergeCell ref="A17:F17"/>
    <mergeCell ref="K17:M17"/>
    <mergeCell ref="N17:P17"/>
    <mergeCell ref="A14:F14"/>
    <mergeCell ref="K14:M14"/>
    <mergeCell ref="N14:P14"/>
    <mergeCell ref="A15:F15"/>
    <mergeCell ref="K15:M15"/>
    <mergeCell ref="N15:P15"/>
    <mergeCell ref="A13:F13"/>
    <mergeCell ref="K13:M13"/>
    <mergeCell ref="N13:P13"/>
    <mergeCell ref="A10:F10"/>
    <mergeCell ref="K10:M10"/>
    <mergeCell ref="N10:P10"/>
    <mergeCell ref="A11:F11"/>
    <mergeCell ref="K11:M11"/>
    <mergeCell ref="N11:P11"/>
    <mergeCell ref="C3:N3"/>
    <mergeCell ref="O3:O5"/>
    <mergeCell ref="C4:N6"/>
    <mergeCell ref="A8:F8"/>
    <mergeCell ref="G8:N8"/>
    <mergeCell ref="O8:P9"/>
    <mergeCell ref="A9:F9"/>
    <mergeCell ref="K9:N9"/>
    <mergeCell ref="A12:F12"/>
    <mergeCell ref="K12:M12"/>
    <mergeCell ref="N12:P12"/>
  </mergeCells>
  <pageMargins left="0.59055118110236227" right="0.39370078740157483" top="0.39370078740157483" bottom="0.39370078740157483" header="0.39370078740157483" footer="0.39370078740157483"/>
  <pageSetup scale="34"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1D09-1B86-4379-BE46-30F1E25E378F}">
  <dimension ref="A1:P86"/>
  <sheetViews>
    <sheetView showGridLines="0" view="pageBreakPreview" zoomScale="70" zoomScaleNormal="130" zoomScaleSheetLayoutView="70" workbookViewId="0">
      <pane ySplit="8" topLeftCell="A84" activePane="bottomLeft" state="frozen"/>
      <selection pane="bottomLeft" activeCell="S75" sqref="S75"/>
    </sheetView>
  </sheetViews>
  <sheetFormatPr baseColWidth="10" defaultRowHeight="15"/>
  <cols>
    <col min="1" max="1" width="0.5703125" style="186" customWidth="1"/>
    <col min="2" max="2" width="4" style="186" customWidth="1"/>
    <col min="3" max="3" width="36.28515625" style="186" customWidth="1"/>
    <col min="4" max="4" width="19.42578125" style="186" customWidth="1"/>
    <col min="5" max="5" width="27" style="186" customWidth="1"/>
    <col min="6" max="6" width="13.7109375" style="186" customWidth="1"/>
    <col min="7" max="7" width="28.85546875" style="186" bestFit="1" customWidth="1"/>
    <col min="8" max="8" width="26.5703125" style="186" customWidth="1"/>
    <col min="9" max="10" width="28.7109375" style="186" bestFit="1" customWidth="1"/>
    <col min="11" max="11" width="9.140625" style="186" customWidth="1"/>
    <col min="12" max="12" width="14.85546875" style="186" customWidth="1"/>
    <col min="13" max="13" width="4.140625" style="186" customWidth="1"/>
    <col min="14" max="14" width="0.28515625" style="186" customWidth="1"/>
    <col min="15" max="15" width="21.85546875" style="186" customWidth="1"/>
    <col min="16" max="16" width="4.140625" style="186" customWidth="1"/>
    <col min="17" max="17" width="0" style="186" hidden="1" customWidth="1"/>
    <col min="18" max="16384" width="11.42578125" style="186"/>
  </cols>
  <sheetData>
    <row r="1" spans="1:16" ht="0.75" customHeight="1"/>
    <row r="2" spans="1:16" ht="27" customHeight="1">
      <c r="C2" s="472" t="s">
        <v>165</v>
      </c>
      <c r="D2" s="472"/>
      <c r="E2" s="472"/>
      <c r="F2" s="472"/>
      <c r="G2" s="472"/>
      <c r="H2" s="472"/>
      <c r="I2" s="472"/>
      <c r="J2" s="472"/>
      <c r="K2" s="472"/>
      <c r="L2" s="472"/>
      <c r="M2" s="472"/>
      <c r="N2" s="472"/>
      <c r="O2" s="472"/>
    </row>
    <row r="3" spans="1:16" ht="2.4500000000000002" customHeight="1">
      <c r="C3" s="474" t="s">
        <v>254</v>
      </c>
      <c r="D3" s="475"/>
      <c r="E3" s="475"/>
      <c r="F3" s="475"/>
      <c r="G3" s="475"/>
      <c r="H3" s="475"/>
      <c r="I3" s="475"/>
      <c r="J3" s="475"/>
      <c r="K3" s="475"/>
      <c r="L3" s="475"/>
      <c r="M3" s="475"/>
      <c r="N3" s="475"/>
      <c r="O3" s="475"/>
    </row>
    <row r="4" spans="1:16" ht="116.25" customHeight="1">
      <c r="C4" s="475"/>
      <c r="D4" s="475"/>
      <c r="E4" s="475"/>
      <c r="F4" s="475"/>
      <c r="G4" s="475"/>
      <c r="H4" s="475"/>
      <c r="I4" s="475"/>
      <c r="J4" s="475"/>
      <c r="K4" s="475"/>
      <c r="L4" s="475"/>
      <c r="M4" s="475"/>
      <c r="N4" s="475"/>
      <c r="O4" s="475"/>
    </row>
    <row r="5" spans="1:16" ht="0.2" customHeight="1">
      <c r="C5" s="475"/>
      <c r="D5" s="475"/>
      <c r="E5" s="475"/>
      <c r="F5" s="475"/>
      <c r="G5" s="475"/>
      <c r="H5" s="475"/>
      <c r="I5" s="475"/>
      <c r="J5" s="475"/>
      <c r="K5" s="475"/>
      <c r="L5" s="475"/>
      <c r="M5" s="475"/>
      <c r="N5" s="475"/>
      <c r="O5" s="475"/>
    </row>
    <row r="6" spans="1:16" ht="2.1" customHeight="1">
      <c r="C6" s="475"/>
      <c r="D6" s="475"/>
      <c r="E6" s="475"/>
      <c r="F6" s="475"/>
      <c r="G6" s="475"/>
      <c r="H6" s="475"/>
      <c r="I6" s="475"/>
      <c r="J6" s="475"/>
      <c r="K6" s="475"/>
      <c r="L6" s="475"/>
      <c r="M6" s="475"/>
      <c r="N6" s="475"/>
      <c r="O6" s="475"/>
    </row>
    <row r="7" spans="1:16" ht="0.75" customHeight="1">
      <c r="C7" s="475"/>
      <c r="D7" s="475"/>
      <c r="E7" s="475"/>
      <c r="F7" s="475"/>
      <c r="G7" s="475"/>
      <c r="H7" s="475"/>
      <c r="I7" s="475"/>
      <c r="J7" s="475"/>
      <c r="K7" s="475"/>
      <c r="L7" s="475"/>
      <c r="M7" s="475"/>
      <c r="N7" s="475"/>
      <c r="O7" s="475"/>
    </row>
    <row r="8" spans="1:16" ht="0" hidden="1" customHeight="1"/>
    <row r="9" spans="1:16" ht="3" customHeight="1"/>
    <row r="10" spans="1:16" ht="17.100000000000001" customHeight="1">
      <c r="A10" s="448" t="s">
        <v>255</v>
      </c>
      <c r="B10" s="449"/>
      <c r="C10" s="449"/>
      <c r="D10" s="449"/>
      <c r="E10" s="449"/>
      <c r="F10" s="450"/>
      <c r="G10" s="451" t="s">
        <v>233</v>
      </c>
      <c r="H10" s="451"/>
      <c r="I10" s="451"/>
      <c r="J10" s="451"/>
      <c r="K10" s="451"/>
      <c r="L10" s="451"/>
      <c r="M10" s="451"/>
      <c r="N10" s="452"/>
      <c r="O10" s="448" t="s">
        <v>256</v>
      </c>
      <c r="P10" s="450"/>
    </row>
    <row r="11" spans="1:16" ht="45" customHeight="1">
      <c r="A11" s="453" t="s">
        <v>134</v>
      </c>
      <c r="B11" s="455"/>
      <c r="C11" s="455"/>
      <c r="D11" s="455"/>
      <c r="E11" s="455"/>
      <c r="F11" s="454"/>
      <c r="G11" s="187" t="s">
        <v>160</v>
      </c>
      <c r="H11" s="187" t="s">
        <v>236</v>
      </c>
      <c r="I11" s="187" t="s">
        <v>237</v>
      </c>
      <c r="J11" s="187" t="s">
        <v>120</v>
      </c>
      <c r="K11" s="456" t="s">
        <v>159</v>
      </c>
      <c r="L11" s="451"/>
      <c r="M11" s="451"/>
      <c r="N11" s="452"/>
      <c r="O11" s="453"/>
      <c r="P11" s="454"/>
    </row>
    <row r="12" spans="1:16" ht="27" customHeight="1">
      <c r="A12" s="482" t="s">
        <v>257</v>
      </c>
      <c r="B12" s="436"/>
      <c r="C12" s="436"/>
      <c r="D12" s="436"/>
      <c r="E12" s="436"/>
      <c r="F12" s="436"/>
      <c r="G12" s="188">
        <v>12642863446</v>
      </c>
      <c r="H12" s="188">
        <v>2152206536.02</v>
      </c>
      <c r="I12" s="188">
        <v>14795069982.02</v>
      </c>
      <c r="J12" s="188">
        <v>13442982056.639999</v>
      </c>
      <c r="K12" s="483">
        <v>13384998576.040001</v>
      </c>
      <c r="L12" s="436"/>
      <c r="M12" s="436"/>
      <c r="N12" s="436"/>
      <c r="O12" s="484">
        <v>1352087925.3800001</v>
      </c>
      <c r="P12" s="481"/>
    </row>
    <row r="13" spans="1:16" ht="21">
      <c r="A13" s="457" t="s">
        <v>258</v>
      </c>
      <c r="B13" s="436"/>
      <c r="C13" s="436"/>
      <c r="D13" s="436"/>
      <c r="E13" s="436"/>
      <c r="F13" s="436"/>
      <c r="G13" s="189">
        <v>3992393698</v>
      </c>
      <c r="H13" s="189">
        <v>960426262.77999997</v>
      </c>
      <c r="I13" s="189">
        <v>4952819960.7799997</v>
      </c>
      <c r="J13" s="189">
        <v>4270757739.0700002</v>
      </c>
      <c r="K13" s="479">
        <v>4262094652.48</v>
      </c>
      <c r="L13" s="436"/>
      <c r="M13" s="436"/>
      <c r="N13" s="436"/>
      <c r="O13" s="480">
        <v>682062221.71000004</v>
      </c>
      <c r="P13" s="481"/>
    </row>
    <row r="14" spans="1:16" ht="21">
      <c r="A14" s="457" t="s">
        <v>259</v>
      </c>
      <c r="B14" s="436"/>
      <c r="C14" s="436"/>
      <c r="D14" s="436"/>
      <c r="E14" s="436"/>
      <c r="F14" s="436"/>
      <c r="G14" s="189">
        <v>257917215</v>
      </c>
      <c r="H14" s="189">
        <v>12100000</v>
      </c>
      <c r="I14" s="189">
        <v>270017215</v>
      </c>
      <c r="J14" s="189">
        <v>270017215</v>
      </c>
      <c r="K14" s="479">
        <v>270017215</v>
      </c>
      <c r="L14" s="436"/>
      <c r="M14" s="436"/>
      <c r="N14" s="436"/>
      <c r="O14" s="480">
        <v>0</v>
      </c>
      <c r="P14" s="481"/>
    </row>
    <row r="15" spans="1:16" ht="21">
      <c r="A15" s="457" t="s">
        <v>260</v>
      </c>
      <c r="B15" s="436"/>
      <c r="C15" s="436"/>
      <c r="D15" s="436"/>
      <c r="E15" s="436"/>
      <c r="F15" s="436"/>
      <c r="G15" s="189">
        <v>1087302334</v>
      </c>
      <c r="H15" s="189">
        <v>12394788</v>
      </c>
      <c r="I15" s="189">
        <v>1099697122</v>
      </c>
      <c r="J15" s="189">
        <v>1025124519.4299999</v>
      </c>
      <c r="K15" s="479">
        <v>1022949376.67</v>
      </c>
      <c r="L15" s="436"/>
      <c r="M15" s="436"/>
      <c r="N15" s="436"/>
      <c r="O15" s="480">
        <v>74572602.569999993</v>
      </c>
      <c r="P15" s="481"/>
    </row>
    <row r="16" spans="1:16" ht="21">
      <c r="A16" s="457" t="s">
        <v>261</v>
      </c>
      <c r="B16" s="436"/>
      <c r="C16" s="436"/>
      <c r="D16" s="436"/>
      <c r="E16" s="436"/>
      <c r="F16" s="436"/>
      <c r="G16" s="189">
        <v>907416084</v>
      </c>
      <c r="H16" s="189">
        <v>246818253.03999999</v>
      </c>
      <c r="I16" s="189">
        <v>1154234337.04</v>
      </c>
      <c r="J16" s="189">
        <v>1104934708.0699999</v>
      </c>
      <c r="K16" s="479">
        <v>1103553216.05</v>
      </c>
      <c r="L16" s="436"/>
      <c r="M16" s="436"/>
      <c r="N16" s="436"/>
      <c r="O16" s="480">
        <v>49299628.969999999</v>
      </c>
      <c r="P16" s="481"/>
    </row>
    <row r="17" spans="1:16" ht="21">
      <c r="A17" s="457" t="s">
        <v>262</v>
      </c>
      <c r="B17" s="436"/>
      <c r="C17" s="436"/>
      <c r="D17" s="436"/>
      <c r="E17" s="436"/>
      <c r="F17" s="436"/>
      <c r="G17" s="189">
        <v>0</v>
      </c>
      <c r="H17" s="189">
        <v>0</v>
      </c>
      <c r="I17" s="189">
        <v>0</v>
      </c>
      <c r="J17" s="189">
        <v>0</v>
      </c>
      <c r="K17" s="479">
        <v>0</v>
      </c>
      <c r="L17" s="436"/>
      <c r="M17" s="436"/>
      <c r="N17" s="436"/>
      <c r="O17" s="480">
        <v>0</v>
      </c>
      <c r="P17" s="481"/>
    </row>
    <row r="18" spans="1:16" ht="21">
      <c r="A18" s="457" t="s">
        <v>263</v>
      </c>
      <c r="B18" s="436"/>
      <c r="C18" s="436"/>
      <c r="D18" s="436"/>
      <c r="E18" s="436"/>
      <c r="F18" s="436"/>
      <c r="G18" s="189">
        <v>574610183</v>
      </c>
      <c r="H18" s="189">
        <v>-9692408.8599999994</v>
      </c>
      <c r="I18" s="189">
        <v>564917774.13999999</v>
      </c>
      <c r="J18" s="189">
        <v>340039124.38999999</v>
      </c>
      <c r="K18" s="479">
        <v>338998058.35000002</v>
      </c>
      <c r="L18" s="436"/>
      <c r="M18" s="436"/>
      <c r="N18" s="436"/>
      <c r="O18" s="480">
        <v>224878649.75</v>
      </c>
      <c r="P18" s="481"/>
    </row>
    <row r="19" spans="1:16" ht="21">
      <c r="A19" s="457" t="s">
        <v>264</v>
      </c>
      <c r="B19" s="436"/>
      <c r="C19" s="436"/>
      <c r="D19" s="436"/>
      <c r="E19" s="436"/>
      <c r="F19" s="436"/>
      <c r="G19" s="189">
        <v>0</v>
      </c>
      <c r="H19" s="189">
        <v>0</v>
      </c>
      <c r="I19" s="189">
        <v>0</v>
      </c>
      <c r="J19" s="189">
        <v>0</v>
      </c>
      <c r="K19" s="479">
        <v>0</v>
      </c>
      <c r="L19" s="436"/>
      <c r="M19" s="436"/>
      <c r="N19" s="436"/>
      <c r="O19" s="480">
        <v>0</v>
      </c>
      <c r="P19" s="481"/>
    </row>
    <row r="20" spans="1:16" ht="21">
      <c r="A20" s="457" t="s">
        <v>265</v>
      </c>
      <c r="B20" s="436"/>
      <c r="C20" s="436"/>
      <c r="D20" s="436"/>
      <c r="E20" s="436"/>
      <c r="F20" s="436"/>
      <c r="G20" s="189">
        <v>814400773</v>
      </c>
      <c r="H20" s="189">
        <v>700365830.99000001</v>
      </c>
      <c r="I20" s="189">
        <v>1514766603.99</v>
      </c>
      <c r="J20" s="189">
        <v>1256817345.8800001</v>
      </c>
      <c r="K20" s="479">
        <v>1254134404.46</v>
      </c>
      <c r="L20" s="436"/>
      <c r="M20" s="436"/>
      <c r="N20" s="436"/>
      <c r="O20" s="480">
        <v>257949258.11000001</v>
      </c>
      <c r="P20" s="481"/>
    </row>
    <row r="21" spans="1:16" ht="21">
      <c r="A21" s="457" t="s">
        <v>266</v>
      </c>
      <c r="B21" s="436"/>
      <c r="C21" s="436"/>
      <c r="D21" s="436"/>
      <c r="E21" s="436"/>
      <c r="F21" s="436"/>
      <c r="G21" s="189">
        <v>350747109</v>
      </c>
      <c r="H21" s="189">
        <v>-1560200.39</v>
      </c>
      <c r="I21" s="189">
        <v>349186908.61000001</v>
      </c>
      <c r="J21" s="189">
        <v>273824826.30000001</v>
      </c>
      <c r="K21" s="479">
        <v>272442381.94999999</v>
      </c>
      <c r="L21" s="436"/>
      <c r="M21" s="436"/>
      <c r="N21" s="436"/>
      <c r="O21" s="480">
        <v>75362082.310000002</v>
      </c>
      <c r="P21" s="481"/>
    </row>
    <row r="22" spans="1:16" ht="21">
      <c r="A22" s="457" t="s">
        <v>255</v>
      </c>
      <c r="B22" s="436"/>
      <c r="C22" s="436"/>
      <c r="D22" s="436"/>
      <c r="E22" s="436"/>
      <c r="F22" s="436"/>
      <c r="G22" s="190" t="s">
        <v>255</v>
      </c>
      <c r="H22" s="190" t="s">
        <v>255</v>
      </c>
      <c r="I22" s="190" t="s">
        <v>255</v>
      </c>
      <c r="J22" s="190" t="s">
        <v>255</v>
      </c>
      <c r="K22" s="485" t="s">
        <v>255</v>
      </c>
      <c r="L22" s="436"/>
      <c r="M22" s="436"/>
      <c r="N22" s="436"/>
      <c r="O22" s="486" t="s">
        <v>255</v>
      </c>
      <c r="P22" s="481"/>
    </row>
    <row r="23" spans="1:16" ht="21">
      <c r="A23" s="457" t="s">
        <v>267</v>
      </c>
      <c r="B23" s="436"/>
      <c r="C23" s="436"/>
      <c r="D23" s="436"/>
      <c r="E23" s="436"/>
      <c r="F23" s="436"/>
      <c r="G23" s="189">
        <v>4394687632</v>
      </c>
      <c r="H23" s="189">
        <v>893087133.74000001</v>
      </c>
      <c r="I23" s="189">
        <v>5287774765.7399998</v>
      </c>
      <c r="J23" s="189">
        <v>4832054493.9300003</v>
      </c>
      <c r="K23" s="479">
        <v>4816584743.9399996</v>
      </c>
      <c r="L23" s="436"/>
      <c r="M23" s="436"/>
      <c r="N23" s="436"/>
      <c r="O23" s="480">
        <v>455720271.81</v>
      </c>
      <c r="P23" s="481"/>
    </row>
    <row r="24" spans="1:16" ht="21">
      <c r="A24" s="457" t="s">
        <v>268</v>
      </c>
      <c r="B24" s="436"/>
      <c r="C24" s="436"/>
      <c r="D24" s="436"/>
      <c r="E24" s="436"/>
      <c r="F24" s="436"/>
      <c r="G24" s="189">
        <v>52774417</v>
      </c>
      <c r="H24" s="189">
        <v>9853480.9499999993</v>
      </c>
      <c r="I24" s="189">
        <v>62627897.950000003</v>
      </c>
      <c r="J24" s="189">
        <v>56807801.039999999</v>
      </c>
      <c r="K24" s="479">
        <v>56684832.960000001</v>
      </c>
      <c r="L24" s="436"/>
      <c r="M24" s="436"/>
      <c r="N24" s="436"/>
      <c r="O24" s="480">
        <v>5820096.9100000001</v>
      </c>
      <c r="P24" s="481"/>
    </row>
    <row r="25" spans="1:16" ht="21">
      <c r="A25" s="457" t="s">
        <v>269</v>
      </c>
      <c r="B25" s="436"/>
      <c r="C25" s="436"/>
      <c r="D25" s="436"/>
      <c r="E25" s="436"/>
      <c r="F25" s="436"/>
      <c r="G25" s="189">
        <v>315102288</v>
      </c>
      <c r="H25" s="189">
        <v>117693520.39</v>
      </c>
      <c r="I25" s="189">
        <v>432795808.38999999</v>
      </c>
      <c r="J25" s="189">
        <v>363720774.35000002</v>
      </c>
      <c r="K25" s="479">
        <v>363266087.70999998</v>
      </c>
      <c r="L25" s="436"/>
      <c r="M25" s="436"/>
      <c r="N25" s="436"/>
      <c r="O25" s="480">
        <v>69075034.040000007</v>
      </c>
      <c r="P25" s="481"/>
    </row>
    <row r="26" spans="1:16" ht="21">
      <c r="A26" s="457" t="s">
        <v>270</v>
      </c>
      <c r="B26" s="436"/>
      <c r="C26" s="436"/>
      <c r="D26" s="436"/>
      <c r="E26" s="436"/>
      <c r="F26" s="436"/>
      <c r="G26" s="189">
        <v>777420353</v>
      </c>
      <c r="H26" s="189">
        <v>217971494.63</v>
      </c>
      <c r="I26" s="189">
        <v>995391847.63</v>
      </c>
      <c r="J26" s="189">
        <v>732288397.88</v>
      </c>
      <c r="K26" s="479">
        <v>730723933.91999996</v>
      </c>
      <c r="L26" s="436"/>
      <c r="M26" s="436"/>
      <c r="N26" s="436"/>
      <c r="O26" s="480">
        <v>263103449.75</v>
      </c>
      <c r="P26" s="481"/>
    </row>
    <row r="27" spans="1:16" ht="21">
      <c r="A27" s="457" t="s">
        <v>271</v>
      </c>
      <c r="B27" s="436"/>
      <c r="C27" s="436"/>
      <c r="D27" s="436"/>
      <c r="E27" s="436"/>
      <c r="F27" s="436"/>
      <c r="G27" s="189">
        <v>361647686</v>
      </c>
      <c r="H27" s="189">
        <v>36423414.670000002</v>
      </c>
      <c r="I27" s="189">
        <v>398071100.67000002</v>
      </c>
      <c r="J27" s="189">
        <v>369752823.19</v>
      </c>
      <c r="K27" s="479">
        <v>369281485.17000002</v>
      </c>
      <c r="L27" s="436"/>
      <c r="M27" s="436"/>
      <c r="N27" s="436"/>
      <c r="O27" s="480">
        <v>28318277.48</v>
      </c>
      <c r="P27" s="481"/>
    </row>
    <row r="28" spans="1:16" ht="21">
      <c r="A28" s="457" t="s">
        <v>272</v>
      </c>
      <c r="B28" s="436"/>
      <c r="C28" s="436"/>
      <c r="D28" s="436"/>
      <c r="E28" s="436"/>
      <c r="F28" s="436"/>
      <c r="G28" s="189">
        <v>2112473403</v>
      </c>
      <c r="H28" s="189">
        <v>474087930.07999998</v>
      </c>
      <c r="I28" s="189">
        <v>2586561333.0799999</v>
      </c>
      <c r="J28" s="189">
        <v>2512881801.8699999</v>
      </c>
      <c r="K28" s="479">
        <v>2502909098.6799998</v>
      </c>
      <c r="L28" s="436"/>
      <c r="M28" s="436"/>
      <c r="N28" s="436"/>
      <c r="O28" s="480">
        <v>73679531.209999993</v>
      </c>
      <c r="P28" s="481"/>
    </row>
    <row r="29" spans="1:16" ht="21">
      <c r="A29" s="457" t="s">
        <v>273</v>
      </c>
      <c r="B29" s="436"/>
      <c r="C29" s="436"/>
      <c r="D29" s="436"/>
      <c r="E29" s="436"/>
      <c r="F29" s="436"/>
      <c r="G29" s="189">
        <v>442616522</v>
      </c>
      <c r="H29" s="189">
        <v>900000</v>
      </c>
      <c r="I29" s="189">
        <v>443516522</v>
      </c>
      <c r="J29" s="189">
        <v>439466672</v>
      </c>
      <c r="K29" s="479">
        <v>439466672</v>
      </c>
      <c r="L29" s="436"/>
      <c r="M29" s="436"/>
      <c r="N29" s="436"/>
      <c r="O29" s="480">
        <v>4049850</v>
      </c>
      <c r="P29" s="481"/>
    </row>
    <row r="30" spans="1:16" ht="21">
      <c r="A30" s="457" t="s">
        <v>274</v>
      </c>
      <c r="B30" s="436"/>
      <c r="C30" s="436"/>
      <c r="D30" s="436"/>
      <c r="E30" s="436"/>
      <c r="F30" s="436"/>
      <c r="G30" s="189">
        <v>332652963</v>
      </c>
      <c r="H30" s="189">
        <v>36157293.020000003</v>
      </c>
      <c r="I30" s="189">
        <v>368810256.01999998</v>
      </c>
      <c r="J30" s="189">
        <v>357136223.60000002</v>
      </c>
      <c r="K30" s="479">
        <v>354252633.5</v>
      </c>
      <c r="L30" s="436"/>
      <c r="M30" s="436"/>
      <c r="N30" s="436"/>
      <c r="O30" s="480">
        <v>11674032.42</v>
      </c>
      <c r="P30" s="481"/>
    </row>
    <row r="31" spans="1:16" ht="21">
      <c r="A31" s="457" t="s">
        <v>255</v>
      </c>
      <c r="B31" s="436"/>
      <c r="C31" s="436"/>
      <c r="D31" s="436"/>
      <c r="E31" s="436"/>
      <c r="F31" s="436"/>
      <c r="G31" s="190" t="s">
        <v>255</v>
      </c>
      <c r="H31" s="190" t="s">
        <v>255</v>
      </c>
      <c r="I31" s="190" t="s">
        <v>255</v>
      </c>
      <c r="J31" s="190" t="s">
        <v>255</v>
      </c>
      <c r="K31" s="485" t="s">
        <v>255</v>
      </c>
      <c r="L31" s="436"/>
      <c r="M31" s="436"/>
      <c r="N31" s="436"/>
      <c r="O31" s="486" t="s">
        <v>255</v>
      </c>
      <c r="P31" s="481"/>
    </row>
    <row r="32" spans="1:16" ht="21">
      <c r="A32" s="457" t="s">
        <v>275</v>
      </c>
      <c r="B32" s="436"/>
      <c r="C32" s="436"/>
      <c r="D32" s="436"/>
      <c r="E32" s="436"/>
      <c r="F32" s="436"/>
      <c r="G32" s="189">
        <v>687210687</v>
      </c>
      <c r="H32" s="189">
        <v>269026458.58999997</v>
      </c>
      <c r="I32" s="189">
        <v>956237145.59000003</v>
      </c>
      <c r="J32" s="189">
        <v>811336128.24000001</v>
      </c>
      <c r="K32" s="479">
        <v>809103463.22000003</v>
      </c>
      <c r="L32" s="436"/>
      <c r="M32" s="436"/>
      <c r="N32" s="436"/>
      <c r="O32" s="480">
        <v>144901017.34999999</v>
      </c>
      <c r="P32" s="481"/>
    </row>
    <row r="33" spans="1:16" ht="21">
      <c r="A33" s="457" t="s">
        <v>276</v>
      </c>
      <c r="B33" s="436"/>
      <c r="C33" s="436"/>
      <c r="D33" s="436"/>
      <c r="E33" s="436"/>
      <c r="F33" s="436"/>
      <c r="G33" s="189">
        <v>132755629</v>
      </c>
      <c r="H33" s="189">
        <v>-9357413.0899999999</v>
      </c>
      <c r="I33" s="189">
        <v>123398215.91</v>
      </c>
      <c r="J33" s="189">
        <v>118073872.95</v>
      </c>
      <c r="K33" s="479">
        <v>117849044.14</v>
      </c>
      <c r="L33" s="436"/>
      <c r="M33" s="436"/>
      <c r="N33" s="436"/>
      <c r="O33" s="480">
        <v>5324342.96</v>
      </c>
      <c r="P33" s="481"/>
    </row>
    <row r="34" spans="1:16" ht="21">
      <c r="A34" s="457" t="s">
        <v>277</v>
      </c>
      <c r="B34" s="436"/>
      <c r="C34" s="436"/>
      <c r="D34" s="436"/>
      <c r="E34" s="436"/>
      <c r="F34" s="436"/>
      <c r="G34" s="189">
        <v>294037931</v>
      </c>
      <c r="H34" s="189">
        <v>55654387.789999999</v>
      </c>
      <c r="I34" s="189">
        <v>349692318.79000002</v>
      </c>
      <c r="J34" s="189">
        <v>337026364</v>
      </c>
      <c r="K34" s="479">
        <v>336641760.11000001</v>
      </c>
      <c r="L34" s="436"/>
      <c r="M34" s="436"/>
      <c r="N34" s="436"/>
      <c r="O34" s="480">
        <v>12665954.789999999</v>
      </c>
      <c r="P34" s="481"/>
    </row>
    <row r="35" spans="1:16" ht="21">
      <c r="A35" s="457" t="s">
        <v>278</v>
      </c>
      <c r="B35" s="436"/>
      <c r="C35" s="436"/>
      <c r="D35" s="436"/>
      <c r="E35" s="436"/>
      <c r="F35" s="436"/>
      <c r="G35" s="189">
        <v>81732748</v>
      </c>
      <c r="H35" s="189">
        <v>9178723.7899999991</v>
      </c>
      <c r="I35" s="189">
        <v>90911471.790000007</v>
      </c>
      <c r="J35" s="189">
        <v>48505424.799999997</v>
      </c>
      <c r="K35" s="479">
        <v>48465807.140000001</v>
      </c>
      <c r="L35" s="436"/>
      <c r="M35" s="436"/>
      <c r="N35" s="436"/>
      <c r="O35" s="480">
        <v>42406046.990000002</v>
      </c>
      <c r="P35" s="481"/>
    </row>
    <row r="36" spans="1:16" ht="21">
      <c r="A36" s="457" t="s">
        <v>279</v>
      </c>
      <c r="B36" s="436"/>
      <c r="C36" s="436"/>
      <c r="D36" s="436"/>
      <c r="E36" s="436"/>
      <c r="F36" s="436"/>
      <c r="G36" s="189">
        <v>0</v>
      </c>
      <c r="H36" s="189">
        <v>0</v>
      </c>
      <c r="I36" s="189">
        <v>0</v>
      </c>
      <c r="J36" s="189">
        <v>0</v>
      </c>
      <c r="K36" s="479">
        <v>0</v>
      </c>
      <c r="L36" s="436"/>
      <c r="M36" s="436"/>
      <c r="N36" s="436"/>
      <c r="O36" s="480">
        <v>0</v>
      </c>
      <c r="P36" s="481"/>
    </row>
    <row r="37" spans="1:16" ht="21">
      <c r="A37" s="457" t="s">
        <v>280</v>
      </c>
      <c r="B37" s="436"/>
      <c r="C37" s="436"/>
      <c r="D37" s="436"/>
      <c r="E37" s="436"/>
      <c r="F37" s="436"/>
      <c r="G37" s="189">
        <v>9939936</v>
      </c>
      <c r="H37" s="189">
        <v>102737904.25</v>
      </c>
      <c r="I37" s="189">
        <v>112677840.25</v>
      </c>
      <c r="J37" s="189">
        <v>87997460.879999995</v>
      </c>
      <c r="K37" s="479">
        <v>87960983.609999999</v>
      </c>
      <c r="L37" s="436"/>
      <c r="M37" s="436"/>
      <c r="N37" s="436"/>
      <c r="O37" s="480">
        <v>24680379.370000001</v>
      </c>
      <c r="P37" s="481"/>
    </row>
    <row r="38" spans="1:16" ht="21">
      <c r="A38" s="457" t="s">
        <v>281</v>
      </c>
      <c r="B38" s="436"/>
      <c r="C38" s="436"/>
      <c r="D38" s="436"/>
      <c r="E38" s="436"/>
      <c r="F38" s="436"/>
      <c r="G38" s="189">
        <v>68904458</v>
      </c>
      <c r="H38" s="189">
        <v>111231968.81</v>
      </c>
      <c r="I38" s="189">
        <v>180136426.81</v>
      </c>
      <c r="J38" s="189">
        <v>130665282.65000001</v>
      </c>
      <c r="K38" s="479">
        <v>129367056.76000001</v>
      </c>
      <c r="L38" s="436"/>
      <c r="M38" s="436"/>
      <c r="N38" s="436"/>
      <c r="O38" s="480">
        <v>49471144.159999996</v>
      </c>
      <c r="P38" s="481"/>
    </row>
    <row r="39" spans="1:16" ht="21">
      <c r="A39" s="457" t="s">
        <v>282</v>
      </c>
      <c r="B39" s="436"/>
      <c r="C39" s="436"/>
      <c r="D39" s="436"/>
      <c r="E39" s="436"/>
      <c r="F39" s="436"/>
      <c r="G39" s="189">
        <v>83535536</v>
      </c>
      <c r="H39" s="189">
        <v>-232391.94</v>
      </c>
      <c r="I39" s="189">
        <v>83303144.060000002</v>
      </c>
      <c r="J39" s="189">
        <v>73592171.510000005</v>
      </c>
      <c r="K39" s="479">
        <v>73420549.689999998</v>
      </c>
      <c r="L39" s="436"/>
      <c r="M39" s="436"/>
      <c r="N39" s="436"/>
      <c r="O39" s="480">
        <v>9710972.5500000007</v>
      </c>
      <c r="P39" s="481"/>
    </row>
    <row r="40" spans="1:16" ht="21">
      <c r="A40" s="457" t="s">
        <v>283</v>
      </c>
      <c r="B40" s="436"/>
      <c r="C40" s="436"/>
      <c r="D40" s="436"/>
      <c r="E40" s="436"/>
      <c r="F40" s="436"/>
      <c r="G40" s="189">
        <v>0</v>
      </c>
      <c r="H40" s="189">
        <v>0</v>
      </c>
      <c r="I40" s="189">
        <v>0</v>
      </c>
      <c r="J40" s="189">
        <v>0</v>
      </c>
      <c r="K40" s="479">
        <v>0</v>
      </c>
      <c r="L40" s="436"/>
      <c r="M40" s="436"/>
      <c r="N40" s="436"/>
      <c r="O40" s="480">
        <v>0</v>
      </c>
      <c r="P40" s="481"/>
    </row>
    <row r="41" spans="1:16" ht="21">
      <c r="A41" s="457" t="s">
        <v>284</v>
      </c>
      <c r="B41" s="436"/>
      <c r="C41" s="436"/>
      <c r="D41" s="436"/>
      <c r="E41" s="436"/>
      <c r="F41" s="436"/>
      <c r="G41" s="189">
        <v>16304449</v>
      </c>
      <c r="H41" s="189">
        <v>-186721.02</v>
      </c>
      <c r="I41" s="189">
        <v>16117727.98</v>
      </c>
      <c r="J41" s="189">
        <v>15475551.449999999</v>
      </c>
      <c r="K41" s="479">
        <v>15398261.77</v>
      </c>
      <c r="L41" s="436"/>
      <c r="M41" s="436"/>
      <c r="N41" s="436"/>
      <c r="O41" s="480">
        <v>642176.53</v>
      </c>
      <c r="P41" s="481"/>
    </row>
    <row r="42" spans="1:16" ht="21">
      <c r="A42" s="457" t="s">
        <v>255</v>
      </c>
      <c r="B42" s="436"/>
      <c r="C42" s="436"/>
      <c r="D42" s="436"/>
      <c r="E42" s="436"/>
      <c r="F42" s="436"/>
      <c r="G42" s="190" t="s">
        <v>255</v>
      </c>
      <c r="H42" s="190" t="s">
        <v>255</v>
      </c>
      <c r="I42" s="190" t="s">
        <v>255</v>
      </c>
      <c r="J42" s="190" t="s">
        <v>255</v>
      </c>
      <c r="K42" s="485" t="s">
        <v>255</v>
      </c>
      <c r="L42" s="436"/>
      <c r="M42" s="436"/>
      <c r="N42" s="436"/>
      <c r="O42" s="486" t="s">
        <v>255</v>
      </c>
      <c r="P42" s="481"/>
    </row>
    <row r="43" spans="1:16" ht="50.25" customHeight="1">
      <c r="A43" s="457" t="s">
        <v>285</v>
      </c>
      <c r="B43" s="436"/>
      <c r="C43" s="436"/>
      <c r="D43" s="436"/>
      <c r="E43" s="436"/>
      <c r="F43" s="436"/>
      <c r="G43" s="189">
        <v>3568571429</v>
      </c>
      <c r="H43" s="189">
        <v>29666680.91</v>
      </c>
      <c r="I43" s="189">
        <v>3598238109.9099998</v>
      </c>
      <c r="J43" s="189">
        <v>3528833695.4000001</v>
      </c>
      <c r="K43" s="479">
        <v>3497215716.4000001</v>
      </c>
      <c r="L43" s="436"/>
      <c r="M43" s="436"/>
      <c r="N43" s="436"/>
      <c r="O43" s="480">
        <v>69404414.510000005</v>
      </c>
      <c r="P43" s="481"/>
    </row>
    <row r="44" spans="1:16" ht="50.25" customHeight="1">
      <c r="A44" s="457" t="s">
        <v>286</v>
      </c>
      <c r="B44" s="436"/>
      <c r="C44" s="436"/>
      <c r="D44" s="436"/>
      <c r="E44" s="436"/>
      <c r="F44" s="436"/>
      <c r="G44" s="189">
        <v>364641341</v>
      </c>
      <c r="H44" s="189">
        <v>9153524.6199999992</v>
      </c>
      <c r="I44" s="189">
        <v>373794865.62</v>
      </c>
      <c r="J44" s="189">
        <v>356088179.51999998</v>
      </c>
      <c r="K44" s="479">
        <v>356088179.51999998</v>
      </c>
      <c r="L44" s="436"/>
      <c r="M44" s="436"/>
      <c r="N44" s="436"/>
      <c r="O44" s="480">
        <v>17706686.100000001</v>
      </c>
      <c r="P44" s="481"/>
    </row>
    <row r="45" spans="1:16" ht="57.75" customHeight="1">
      <c r="A45" s="457" t="s">
        <v>287</v>
      </c>
      <c r="B45" s="436"/>
      <c r="C45" s="436"/>
      <c r="D45" s="436"/>
      <c r="E45" s="436"/>
      <c r="F45" s="436"/>
      <c r="G45" s="189">
        <v>3153930088</v>
      </c>
      <c r="H45" s="189">
        <v>43914594.289999999</v>
      </c>
      <c r="I45" s="189">
        <v>3197844682.29</v>
      </c>
      <c r="J45" s="189">
        <v>3172745515.8800001</v>
      </c>
      <c r="K45" s="479">
        <v>3141127536.8800001</v>
      </c>
      <c r="L45" s="436"/>
      <c r="M45" s="436"/>
      <c r="N45" s="436"/>
      <c r="O45" s="480">
        <v>25099166.41</v>
      </c>
      <c r="P45" s="481"/>
    </row>
    <row r="46" spans="1:16" ht="21">
      <c r="A46" s="457" t="s">
        <v>288</v>
      </c>
      <c r="B46" s="436"/>
      <c r="C46" s="436"/>
      <c r="D46" s="436"/>
      <c r="E46" s="436"/>
      <c r="F46" s="436"/>
      <c r="G46" s="189">
        <v>0</v>
      </c>
      <c r="H46" s="189">
        <v>0</v>
      </c>
      <c r="I46" s="189">
        <v>0</v>
      </c>
      <c r="J46" s="189">
        <v>0</v>
      </c>
      <c r="K46" s="479">
        <v>0</v>
      </c>
      <c r="L46" s="436"/>
      <c r="M46" s="436"/>
      <c r="N46" s="436"/>
      <c r="O46" s="480">
        <v>0</v>
      </c>
      <c r="P46" s="481"/>
    </row>
    <row r="47" spans="1:16" ht="21">
      <c r="A47" s="457" t="s">
        <v>289</v>
      </c>
      <c r="B47" s="436"/>
      <c r="C47" s="436"/>
      <c r="D47" s="436"/>
      <c r="E47" s="436"/>
      <c r="F47" s="436"/>
      <c r="G47" s="189">
        <v>50000000</v>
      </c>
      <c r="H47" s="189">
        <v>-23401438</v>
      </c>
      <c r="I47" s="189">
        <v>26598562</v>
      </c>
      <c r="J47" s="189">
        <v>0</v>
      </c>
      <c r="K47" s="479">
        <v>0</v>
      </c>
      <c r="L47" s="436"/>
      <c r="M47" s="436"/>
      <c r="N47" s="436"/>
      <c r="O47" s="480">
        <v>26598562</v>
      </c>
      <c r="P47" s="481"/>
    </row>
    <row r="48" spans="1:16" ht="21">
      <c r="A48" s="457" t="s">
        <v>255</v>
      </c>
      <c r="B48" s="436"/>
      <c r="C48" s="436"/>
      <c r="D48" s="436"/>
      <c r="E48" s="436"/>
      <c r="F48" s="436"/>
      <c r="G48" s="190" t="s">
        <v>255</v>
      </c>
      <c r="H48" s="190" t="s">
        <v>255</v>
      </c>
      <c r="I48" s="190" t="s">
        <v>255</v>
      </c>
      <c r="J48" s="190" t="s">
        <v>255</v>
      </c>
      <c r="K48" s="485" t="s">
        <v>255</v>
      </c>
      <c r="L48" s="436"/>
      <c r="M48" s="436"/>
      <c r="N48" s="436"/>
      <c r="O48" s="486" t="s">
        <v>255</v>
      </c>
      <c r="P48" s="481"/>
    </row>
    <row r="49" spans="1:16" ht="41.25" customHeight="1">
      <c r="A49" s="482" t="s">
        <v>290</v>
      </c>
      <c r="B49" s="436"/>
      <c r="C49" s="436"/>
      <c r="D49" s="436"/>
      <c r="E49" s="436"/>
      <c r="F49" s="436"/>
      <c r="G49" s="188">
        <v>13130768295</v>
      </c>
      <c r="H49" s="188">
        <v>928449115.19000006</v>
      </c>
      <c r="I49" s="188">
        <v>14059217410.190001</v>
      </c>
      <c r="J49" s="188">
        <v>13928852492.309999</v>
      </c>
      <c r="K49" s="483">
        <v>13928852492.309999</v>
      </c>
      <c r="L49" s="436"/>
      <c r="M49" s="436"/>
      <c r="N49" s="436"/>
      <c r="O49" s="484">
        <v>130364917.88</v>
      </c>
      <c r="P49" s="481"/>
    </row>
    <row r="50" spans="1:16" ht="21">
      <c r="A50" s="457" t="s">
        <v>258</v>
      </c>
      <c r="B50" s="436"/>
      <c r="C50" s="436"/>
      <c r="D50" s="436"/>
      <c r="E50" s="436"/>
      <c r="F50" s="436"/>
      <c r="G50" s="189">
        <v>292210218</v>
      </c>
      <c r="H50" s="189">
        <v>103323342.20999999</v>
      </c>
      <c r="I50" s="189">
        <v>395533560.20999998</v>
      </c>
      <c r="J50" s="189">
        <v>311573356.81999999</v>
      </c>
      <c r="K50" s="479">
        <v>311573356.81999999</v>
      </c>
      <c r="L50" s="436"/>
      <c r="M50" s="436"/>
      <c r="N50" s="436"/>
      <c r="O50" s="480">
        <v>83960203.390000001</v>
      </c>
      <c r="P50" s="481"/>
    </row>
    <row r="51" spans="1:16" ht="21">
      <c r="A51" s="457" t="s">
        <v>259</v>
      </c>
      <c r="B51" s="436"/>
      <c r="C51" s="436"/>
      <c r="D51" s="436"/>
      <c r="E51" s="436"/>
      <c r="F51" s="436"/>
      <c r="G51" s="189">
        <v>0</v>
      </c>
      <c r="H51" s="189">
        <v>2011972.42</v>
      </c>
      <c r="I51" s="189">
        <v>2011972.42</v>
      </c>
      <c r="J51" s="189">
        <v>2011972.42</v>
      </c>
      <c r="K51" s="479">
        <v>2011972.42</v>
      </c>
      <c r="L51" s="436"/>
      <c r="M51" s="436"/>
      <c r="N51" s="436"/>
      <c r="O51" s="480">
        <v>0</v>
      </c>
      <c r="P51" s="481"/>
    </row>
    <row r="52" spans="1:16" ht="21">
      <c r="A52" s="457" t="s">
        <v>260</v>
      </c>
      <c r="B52" s="436"/>
      <c r="C52" s="436"/>
      <c r="D52" s="436"/>
      <c r="E52" s="436"/>
      <c r="F52" s="436"/>
      <c r="G52" s="189">
        <v>68700000</v>
      </c>
      <c r="H52" s="189">
        <v>40634973.189999998</v>
      </c>
      <c r="I52" s="189">
        <v>109334973.19</v>
      </c>
      <c r="J52" s="189">
        <v>83060861.680000007</v>
      </c>
      <c r="K52" s="479">
        <v>83060861.680000007</v>
      </c>
      <c r="L52" s="436"/>
      <c r="M52" s="436"/>
      <c r="N52" s="436"/>
      <c r="O52" s="480">
        <v>26274111.510000002</v>
      </c>
      <c r="P52" s="481"/>
    </row>
    <row r="53" spans="1:16" ht="21">
      <c r="A53" s="457" t="s">
        <v>261</v>
      </c>
      <c r="B53" s="436"/>
      <c r="C53" s="436"/>
      <c r="D53" s="436"/>
      <c r="E53" s="436"/>
      <c r="F53" s="436"/>
      <c r="G53" s="189">
        <v>0</v>
      </c>
      <c r="H53" s="189">
        <v>882.88</v>
      </c>
      <c r="I53" s="189">
        <v>882.88</v>
      </c>
      <c r="J53" s="189">
        <v>882.88</v>
      </c>
      <c r="K53" s="479">
        <v>882.88</v>
      </c>
      <c r="L53" s="436"/>
      <c r="M53" s="436"/>
      <c r="N53" s="436"/>
      <c r="O53" s="480">
        <v>0</v>
      </c>
      <c r="P53" s="481"/>
    </row>
    <row r="54" spans="1:16" ht="21">
      <c r="A54" s="457" t="s">
        <v>262</v>
      </c>
      <c r="B54" s="436"/>
      <c r="C54" s="436"/>
      <c r="D54" s="436"/>
      <c r="E54" s="436"/>
      <c r="F54" s="436"/>
      <c r="G54" s="189">
        <v>0</v>
      </c>
      <c r="H54" s="189">
        <v>0</v>
      </c>
      <c r="I54" s="189">
        <v>0</v>
      </c>
      <c r="J54" s="189">
        <v>0</v>
      </c>
      <c r="K54" s="479">
        <v>0</v>
      </c>
      <c r="L54" s="436"/>
      <c r="M54" s="436"/>
      <c r="N54" s="436"/>
      <c r="O54" s="480">
        <v>0</v>
      </c>
      <c r="P54" s="481"/>
    </row>
    <row r="55" spans="1:16" ht="21">
      <c r="A55" s="457" t="s">
        <v>263</v>
      </c>
      <c r="B55" s="436"/>
      <c r="C55" s="436"/>
      <c r="D55" s="436"/>
      <c r="E55" s="436"/>
      <c r="F55" s="436"/>
      <c r="G55" s="189">
        <v>0</v>
      </c>
      <c r="H55" s="189">
        <v>0</v>
      </c>
      <c r="I55" s="189">
        <v>0</v>
      </c>
      <c r="J55" s="189">
        <v>0</v>
      </c>
      <c r="K55" s="479">
        <v>0</v>
      </c>
      <c r="L55" s="436"/>
      <c r="M55" s="436"/>
      <c r="N55" s="436"/>
      <c r="O55" s="480">
        <v>0</v>
      </c>
      <c r="P55" s="481"/>
    </row>
    <row r="56" spans="1:16" ht="21">
      <c r="A56" s="457" t="s">
        <v>264</v>
      </c>
      <c r="B56" s="436"/>
      <c r="C56" s="436"/>
      <c r="D56" s="436"/>
      <c r="E56" s="436"/>
      <c r="F56" s="436"/>
      <c r="G56" s="189">
        <v>0</v>
      </c>
      <c r="H56" s="189">
        <v>0</v>
      </c>
      <c r="I56" s="189">
        <v>0</v>
      </c>
      <c r="J56" s="189">
        <v>0</v>
      </c>
      <c r="K56" s="479">
        <v>0</v>
      </c>
      <c r="L56" s="436"/>
      <c r="M56" s="436"/>
      <c r="N56" s="436"/>
      <c r="O56" s="480">
        <v>0</v>
      </c>
      <c r="P56" s="481"/>
    </row>
    <row r="57" spans="1:16" ht="21">
      <c r="A57" s="457" t="s">
        <v>265</v>
      </c>
      <c r="B57" s="436"/>
      <c r="C57" s="436"/>
      <c r="D57" s="436"/>
      <c r="E57" s="436"/>
      <c r="F57" s="436"/>
      <c r="G57" s="189">
        <v>208510218</v>
      </c>
      <c r="H57" s="189">
        <v>59849032.920000002</v>
      </c>
      <c r="I57" s="189">
        <v>268359250.91999999</v>
      </c>
      <c r="J57" s="189">
        <v>211008472.09999999</v>
      </c>
      <c r="K57" s="479">
        <v>211008472.09999999</v>
      </c>
      <c r="L57" s="436"/>
      <c r="M57" s="436"/>
      <c r="N57" s="436"/>
      <c r="O57" s="480">
        <v>57350778.82</v>
      </c>
      <c r="P57" s="481"/>
    </row>
    <row r="58" spans="1:16" ht="21">
      <c r="A58" s="457" t="s">
        <v>266</v>
      </c>
      <c r="B58" s="436"/>
      <c r="C58" s="436"/>
      <c r="D58" s="436"/>
      <c r="E58" s="436"/>
      <c r="F58" s="436"/>
      <c r="G58" s="189">
        <v>15000000</v>
      </c>
      <c r="H58" s="189">
        <v>826480.8</v>
      </c>
      <c r="I58" s="189">
        <v>15826480.800000001</v>
      </c>
      <c r="J58" s="189">
        <v>15491167.74</v>
      </c>
      <c r="K58" s="479">
        <v>15491167.74</v>
      </c>
      <c r="L58" s="436"/>
      <c r="M58" s="436"/>
      <c r="N58" s="436"/>
      <c r="O58" s="480">
        <v>335313.06</v>
      </c>
      <c r="P58" s="481"/>
    </row>
    <row r="59" spans="1:16" ht="21">
      <c r="A59" s="457" t="s">
        <v>255</v>
      </c>
      <c r="B59" s="436"/>
      <c r="C59" s="436"/>
      <c r="D59" s="436"/>
      <c r="E59" s="436"/>
      <c r="F59" s="436"/>
      <c r="G59" s="190" t="s">
        <v>255</v>
      </c>
      <c r="H59" s="190" t="s">
        <v>255</v>
      </c>
      <c r="I59" s="190" t="s">
        <v>255</v>
      </c>
      <c r="J59" s="190" t="s">
        <v>255</v>
      </c>
      <c r="K59" s="485" t="s">
        <v>255</v>
      </c>
      <c r="L59" s="436"/>
      <c r="M59" s="436"/>
      <c r="N59" s="436"/>
      <c r="O59" s="486" t="s">
        <v>255</v>
      </c>
      <c r="P59" s="481"/>
    </row>
    <row r="60" spans="1:16" ht="21">
      <c r="A60" s="457" t="s">
        <v>267</v>
      </c>
      <c r="B60" s="436"/>
      <c r="C60" s="436"/>
      <c r="D60" s="436"/>
      <c r="E60" s="436"/>
      <c r="F60" s="436"/>
      <c r="G60" s="189">
        <v>10395343728</v>
      </c>
      <c r="H60" s="189">
        <v>1007582785.85</v>
      </c>
      <c r="I60" s="189">
        <v>11402926513.85</v>
      </c>
      <c r="J60" s="189">
        <v>11356587248.09</v>
      </c>
      <c r="K60" s="479">
        <v>11356587248.09</v>
      </c>
      <c r="L60" s="436"/>
      <c r="M60" s="436"/>
      <c r="N60" s="436"/>
      <c r="O60" s="480">
        <v>46339265.759999998</v>
      </c>
      <c r="P60" s="481"/>
    </row>
    <row r="61" spans="1:16" ht="21">
      <c r="A61" s="457" t="s">
        <v>268</v>
      </c>
      <c r="B61" s="436"/>
      <c r="C61" s="436"/>
      <c r="D61" s="436"/>
      <c r="E61" s="436"/>
      <c r="F61" s="436"/>
      <c r="G61" s="189">
        <v>26537214</v>
      </c>
      <c r="H61" s="189">
        <v>2256261.84</v>
      </c>
      <c r="I61" s="189">
        <v>28793475.84</v>
      </c>
      <c r="J61" s="189">
        <v>28793475.84</v>
      </c>
      <c r="K61" s="479">
        <v>28793475.84</v>
      </c>
      <c r="L61" s="436"/>
      <c r="M61" s="436"/>
      <c r="N61" s="436"/>
      <c r="O61" s="480">
        <v>0</v>
      </c>
      <c r="P61" s="481"/>
    </row>
    <row r="62" spans="1:16" ht="21">
      <c r="A62" s="457" t="s">
        <v>269</v>
      </c>
      <c r="B62" s="436"/>
      <c r="C62" s="436"/>
      <c r="D62" s="436"/>
      <c r="E62" s="436"/>
      <c r="F62" s="436"/>
      <c r="G62" s="189">
        <v>375155124</v>
      </c>
      <c r="H62" s="189">
        <v>209280363.5</v>
      </c>
      <c r="I62" s="189">
        <v>584435487.5</v>
      </c>
      <c r="J62" s="189">
        <v>558221937.24000001</v>
      </c>
      <c r="K62" s="479">
        <v>558221937.24000001</v>
      </c>
      <c r="L62" s="436"/>
      <c r="M62" s="436"/>
      <c r="N62" s="436"/>
      <c r="O62" s="480">
        <v>26213550.260000002</v>
      </c>
      <c r="P62" s="481"/>
    </row>
    <row r="63" spans="1:16" ht="21">
      <c r="A63" s="457" t="s">
        <v>270</v>
      </c>
      <c r="B63" s="436"/>
      <c r="C63" s="436"/>
      <c r="D63" s="436"/>
      <c r="E63" s="436"/>
      <c r="F63" s="436"/>
      <c r="G63" s="189">
        <v>2226291476</v>
      </c>
      <c r="H63" s="189">
        <v>-451480623.79000002</v>
      </c>
      <c r="I63" s="189">
        <v>1774810852.21</v>
      </c>
      <c r="J63" s="189">
        <v>1758080362.01</v>
      </c>
      <c r="K63" s="479">
        <v>1758080362.01</v>
      </c>
      <c r="L63" s="436"/>
      <c r="M63" s="436"/>
      <c r="N63" s="436"/>
      <c r="O63" s="480">
        <v>16730490.199999999</v>
      </c>
      <c r="P63" s="481"/>
    </row>
    <row r="64" spans="1:16" ht="21">
      <c r="A64" s="457" t="s">
        <v>271</v>
      </c>
      <c r="B64" s="436"/>
      <c r="C64" s="436"/>
      <c r="D64" s="436"/>
      <c r="E64" s="436"/>
      <c r="F64" s="436"/>
      <c r="G64" s="189">
        <v>73170983</v>
      </c>
      <c r="H64" s="189">
        <v>95262683.969999999</v>
      </c>
      <c r="I64" s="189">
        <v>168433666.97</v>
      </c>
      <c r="J64" s="189">
        <v>165070920.33000001</v>
      </c>
      <c r="K64" s="479">
        <v>165070920.33000001</v>
      </c>
      <c r="L64" s="436"/>
      <c r="M64" s="436"/>
      <c r="N64" s="436"/>
      <c r="O64" s="480">
        <v>3362746.64</v>
      </c>
      <c r="P64" s="481"/>
    </row>
    <row r="65" spans="1:16" ht="21">
      <c r="A65" s="457" t="s">
        <v>272</v>
      </c>
      <c r="B65" s="436"/>
      <c r="C65" s="436"/>
      <c r="D65" s="436"/>
      <c r="E65" s="436"/>
      <c r="F65" s="436"/>
      <c r="G65" s="189">
        <v>7335878777</v>
      </c>
      <c r="H65" s="189">
        <v>1101987089.78</v>
      </c>
      <c r="I65" s="189">
        <v>8437865866.7799997</v>
      </c>
      <c r="J65" s="189">
        <v>8437834088.3699999</v>
      </c>
      <c r="K65" s="479">
        <v>8437834088.3699999</v>
      </c>
      <c r="L65" s="436"/>
      <c r="M65" s="436"/>
      <c r="N65" s="436"/>
      <c r="O65" s="480">
        <v>31778.41</v>
      </c>
      <c r="P65" s="481"/>
    </row>
    <row r="66" spans="1:16" ht="21">
      <c r="A66" s="457" t="s">
        <v>273</v>
      </c>
      <c r="B66" s="436"/>
      <c r="C66" s="436"/>
      <c r="D66" s="436"/>
      <c r="E66" s="436"/>
      <c r="F66" s="436"/>
      <c r="G66" s="189">
        <v>358310154</v>
      </c>
      <c r="H66" s="189">
        <v>50277010.549999997</v>
      </c>
      <c r="I66" s="189">
        <v>408587164.55000001</v>
      </c>
      <c r="J66" s="189">
        <v>408586464.30000001</v>
      </c>
      <c r="K66" s="479">
        <v>408586464.30000001</v>
      </c>
      <c r="L66" s="436"/>
      <c r="M66" s="436"/>
      <c r="N66" s="436"/>
      <c r="O66" s="480">
        <v>700.25</v>
      </c>
      <c r="P66" s="481"/>
    </row>
    <row r="67" spans="1:16" ht="21">
      <c r="A67" s="457" t="s">
        <v>274</v>
      </c>
      <c r="B67" s="436"/>
      <c r="C67" s="436"/>
      <c r="D67" s="436"/>
      <c r="E67" s="436"/>
      <c r="F67" s="436"/>
      <c r="G67" s="189">
        <v>0</v>
      </c>
      <c r="H67" s="189">
        <v>0</v>
      </c>
      <c r="I67" s="189">
        <v>0</v>
      </c>
      <c r="J67" s="189">
        <v>0</v>
      </c>
      <c r="K67" s="479">
        <v>0</v>
      </c>
      <c r="L67" s="436"/>
      <c r="M67" s="436"/>
      <c r="N67" s="436"/>
      <c r="O67" s="480">
        <v>0</v>
      </c>
      <c r="P67" s="481"/>
    </row>
    <row r="68" spans="1:16" ht="21">
      <c r="A68" s="457" t="s">
        <v>255</v>
      </c>
      <c r="B68" s="436"/>
      <c r="C68" s="436"/>
      <c r="D68" s="436"/>
      <c r="E68" s="436"/>
      <c r="F68" s="436"/>
      <c r="G68" s="190" t="s">
        <v>255</v>
      </c>
      <c r="H68" s="190" t="s">
        <v>255</v>
      </c>
      <c r="I68" s="190" t="s">
        <v>255</v>
      </c>
      <c r="J68" s="190" t="s">
        <v>255</v>
      </c>
      <c r="K68" s="485" t="s">
        <v>255</v>
      </c>
      <c r="L68" s="436"/>
      <c r="M68" s="436"/>
      <c r="N68" s="436"/>
      <c r="O68" s="486" t="s">
        <v>255</v>
      </c>
      <c r="P68" s="481"/>
    </row>
    <row r="69" spans="1:16" ht="21">
      <c r="A69" s="457" t="s">
        <v>275</v>
      </c>
      <c r="B69" s="436"/>
      <c r="C69" s="436"/>
      <c r="D69" s="436"/>
      <c r="E69" s="436"/>
      <c r="F69" s="436"/>
      <c r="G69" s="189">
        <v>217586303</v>
      </c>
      <c r="H69" s="189">
        <v>-128271078.51000001</v>
      </c>
      <c r="I69" s="189">
        <v>89315224.489999995</v>
      </c>
      <c r="J69" s="189">
        <v>89294893.200000003</v>
      </c>
      <c r="K69" s="479">
        <v>89294893.200000003</v>
      </c>
      <c r="L69" s="436"/>
      <c r="M69" s="436"/>
      <c r="N69" s="436"/>
      <c r="O69" s="480">
        <v>20331.29</v>
      </c>
      <c r="P69" s="481"/>
    </row>
    <row r="70" spans="1:16" ht="21">
      <c r="A70" s="457" t="s">
        <v>276</v>
      </c>
      <c r="B70" s="436"/>
      <c r="C70" s="436"/>
      <c r="D70" s="436"/>
      <c r="E70" s="436"/>
      <c r="F70" s="436"/>
      <c r="G70" s="189">
        <v>0</v>
      </c>
      <c r="H70" s="189">
        <v>0</v>
      </c>
      <c r="I70" s="189">
        <v>0</v>
      </c>
      <c r="J70" s="189">
        <v>0</v>
      </c>
      <c r="K70" s="479">
        <v>0</v>
      </c>
      <c r="L70" s="436"/>
      <c r="M70" s="436"/>
      <c r="N70" s="436"/>
      <c r="O70" s="480">
        <v>0</v>
      </c>
      <c r="P70" s="481"/>
    </row>
    <row r="71" spans="1:16" ht="21">
      <c r="A71" s="457" t="s">
        <v>277</v>
      </c>
      <c r="B71" s="436"/>
      <c r="C71" s="436"/>
      <c r="D71" s="436"/>
      <c r="E71" s="436"/>
      <c r="F71" s="436"/>
      <c r="G71" s="189">
        <v>21915287</v>
      </c>
      <c r="H71" s="189">
        <v>39147744.18</v>
      </c>
      <c r="I71" s="189">
        <v>61063031.18</v>
      </c>
      <c r="J71" s="189">
        <v>61063031.18</v>
      </c>
      <c r="K71" s="479">
        <v>61063031.18</v>
      </c>
      <c r="L71" s="436"/>
      <c r="M71" s="436"/>
      <c r="N71" s="436"/>
      <c r="O71" s="480">
        <v>0</v>
      </c>
      <c r="P71" s="481"/>
    </row>
    <row r="72" spans="1:16" ht="21">
      <c r="A72" s="457" t="s">
        <v>278</v>
      </c>
      <c r="B72" s="436"/>
      <c r="C72" s="436"/>
      <c r="D72" s="436"/>
      <c r="E72" s="436"/>
      <c r="F72" s="436"/>
      <c r="G72" s="189">
        <v>14400000</v>
      </c>
      <c r="H72" s="189">
        <v>-1466958.72</v>
      </c>
      <c r="I72" s="189">
        <v>12933041.279999999</v>
      </c>
      <c r="J72" s="189">
        <v>12933041.279999999</v>
      </c>
      <c r="K72" s="479">
        <v>12933041.279999999</v>
      </c>
      <c r="L72" s="436"/>
      <c r="M72" s="436"/>
      <c r="N72" s="436"/>
      <c r="O72" s="480">
        <v>0</v>
      </c>
      <c r="P72" s="481"/>
    </row>
    <row r="73" spans="1:16" ht="21">
      <c r="A73" s="457" t="s">
        <v>279</v>
      </c>
      <c r="B73" s="436"/>
      <c r="C73" s="436"/>
      <c r="D73" s="436"/>
      <c r="E73" s="436"/>
      <c r="F73" s="436"/>
      <c r="G73" s="189">
        <v>0</v>
      </c>
      <c r="H73" s="189">
        <v>0</v>
      </c>
      <c r="I73" s="189">
        <v>0</v>
      </c>
      <c r="J73" s="189">
        <v>0</v>
      </c>
      <c r="K73" s="479">
        <v>0</v>
      </c>
      <c r="L73" s="436"/>
      <c r="M73" s="436"/>
      <c r="N73" s="436"/>
      <c r="O73" s="480">
        <v>0</v>
      </c>
      <c r="P73" s="481"/>
    </row>
    <row r="74" spans="1:16" ht="21">
      <c r="A74" s="457" t="s">
        <v>280</v>
      </c>
      <c r="B74" s="436"/>
      <c r="C74" s="436"/>
      <c r="D74" s="436"/>
      <c r="E74" s="436"/>
      <c r="F74" s="436"/>
      <c r="G74" s="189">
        <v>0</v>
      </c>
      <c r="H74" s="189">
        <v>0</v>
      </c>
      <c r="I74" s="189">
        <v>0</v>
      </c>
      <c r="J74" s="189">
        <v>0</v>
      </c>
      <c r="K74" s="479">
        <v>0</v>
      </c>
      <c r="L74" s="436"/>
      <c r="M74" s="436"/>
      <c r="N74" s="436"/>
      <c r="O74" s="480">
        <v>0</v>
      </c>
      <c r="P74" s="481"/>
    </row>
    <row r="75" spans="1:16" ht="21">
      <c r="A75" s="457" t="s">
        <v>281</v>
      </c>
      <c r="B75" s="436"/>
      <c r="C75" s="436"/>
      <c r="D75" s="436"/>
      <c r="E75" s="436"/>
      <c r="F75" s="436"/>
      <c r="G75" s="189">
        <v>181271016</v>
      </c>
      <c r="H75" s="189">
        <v>-165951863.97</v>
      </c>
      <c r="I75" s="189">
        <v>15319152.029999999</v>
      </c>
      <c r="J75" s="189">
        <v>15298820.74</v>
      </c>
      <c r="K75" s="479">
        <v>15298820.74</v>
      </c>
      <c r="L75" s="436"/>
      <c r="M75" s="436"/>
      <c r="N75" s="436"/>
      <c r="O75" s="480">
        <v>20331.29</v>
      </c>
      <c r="P75" s="481"/>
    </row>
    <row r="76" spans="1:16" ht="21">
      <c r="A76" s="457" t="s">
        <v>282</v>
      </c>
      <c r="B76" s="436"/>
      <c r="C76" s="436"/>
      <c r="D76" s="436"/>
      <c r="E76" s="436"/>
      <c r="F76" s="436"/>
      <c r="G76" s="189">
        <v>0</v>
      </c>
      <c r="H76" s="189">
        <v>0</v>
      </c>
      <c r="I76" s="189">
        <v>0</v>
      </c>
      <c r="J76" s="189">
        <v>0</v>
      </c>
      <c r="K76" s="479">
        <v>0</v>
      </c>
      <c r="L76" s="436"/>
      <c r="M76" s="436"/>
      <c r="N76" s="436"/>
      <c r="O76" s="480">
        <v>0</v>
      </c>
      <c r="P76" s="481"/>
    </row>
    <row r="77" spans="1:16" ht="21">
      <c r="A77" s="457" t="s">
        <v>283</v>
      </c>
      <c r="B77" s="436"/>
      <c r="C77" s="436"/>
      <c r="D77" s="436"/>
      <c r="E77" s="436"/>
      <c r="F77" s="436"/>
      <c r="G77" s="189">
        <v>0</v>
      </c>
      <c r="H77" s="189">
        <v>0</v>
      </c>
      <c r="I77" s="189">
        <v>0</v>
      </c>
      <c r="J77" s="189">
        <v>0</v>
      </c>
      <c r="K77" s="479">
        <v>0</v>
      </c>
      <c r="L77" s="436"/>
      <c r="M77" s="436"/>
      <c r="N77" s="436"/>
      <c r="O77" s="480">
        <v>0</v>
      </c>
      <c r="P77" s="481"/>
    </row>
    <row r="78" spans="1:16" ht="21">
      <c r="A78" s="457" t="s">
        <v>284</v>
      </c>
      <c r="B78" s="436"/>
      <c r="C78" s="436"/>
      <c r="D78" s="436"/>
      <c r="E78" s="436"/>
      <c r="F78" s="436"/>
      <c r="G78" s="189">
        <v>0</v>
      </c>
      <c r="H78" s="189">
        <v>0</v>
      </c>
      <c r="I78" s="189">
        <v>0</v>
      </c>
      <c r="J78" s="189">
        <v>0</v>
      </c>
      <c r="K78" s="479">
        <v>0</v>
      </c>
      <c r="L78" s="436"/>
      <c r="M78" s="436"/>
      <c r="N78" s="436"/>
      <c r="O78" s="480">
        <v>0</v>
      </c>
      <c r="P78" s="481"/>
    </row>
    <row r="79" spans="1:16" ht="21">
      <c r="A79" s="457" t="s">
        <v>255</v>
      </c>
      <c r="B79" s="436"/>
      <c r="C79" s="436"/>
      <c r="D79" s="436"/>
      <c r="E79" s="436"/>
      <c r="F79" s="436"/>
      <c r="G79" s="190" t="s">
        <v>255</v>
      </c>
      <c r="H79" s="190" t="s">
        <v>255</v>
      </c>
      <c r="I79" s="190" t="s">
        <v>255</v>
      </c>
      <c r="J79" s="190" t="s">
        <v>255</v>
      </c>
      <c r="K79" s="485" t="s">
        <v>255</v>
      </c>
      <c r="L79" s="436"/>
      <c r="M79" s="436"/>
      <c r="N79" s="436"/>
      <c r="O79" s="486" t="s">
        <v>255</v>
      </c>
      <c r="P79" s="481"/>
    </row>
    <row r="80" spans="1:16" ht="48" customHeight="1">
      <c r="A80" s="457" t="s">
        <v>285</v>
      </c>
      <c r="B80" s="436"/>
      <c r="C80" s="436"/>
      <c r="D80" s="436"/>
      <c r="E80" s="436"/>
      <c r="F80" s="436"/>
      <c r="G80" s="189">
        <v>2225628046</v>
      </c>
      <c r="H80" s="189">
        <v>-54185934.359999999</v>
      </c>
      <c r="I80" s="189">
        <v>2171442111.6399999</v>
      </c>
      <c r="J80" s="189">
        <v>2171396994.1999998</v>
      </c>
      <c r="K80" s="479">
        <v>2171396994.1999998</v>
      </c>
      <c r="L80" s="436"/>
      <c r="M80" s="436"/>
      <c r="N80" s="436"/>
      <c r="O80" s="480">
        <v>45117.440000000002</v>
      </c>
      <c r="P80" s="481"/>
    </row>
    <row r="81" spans="1:16" ht="44.25" customHeight="1">
      <c r="A81" s="460" t="s">
        <v>286</v>
      </c>
      <c r="B81" s="489"/>
      <c r="C81" s="489"/>
      <c r="D81" s="489"/>
      <c r="E81" s="489"/>
      <c r="F81" s="490"/>
      <c r="G81" s="191">
        <v>0</v>
      </c>
      <c r="H81" s="191">
        <v>0</v>
      </c>
      <c r="I81" s="191">
        <v>0</v>
      </c>
      <c r="J81" s="191">
        <v>0</v>
      </c>
      <c r="K81" s="491">
        <v>0</v>
      </c>
      <c r="L81" s="461"/>
      <c r="M81" s="461"/>
      <c r="N81" s="461"/>
      <c r="O81" s="492">
        <v>0</v>
      </c>
      <c r="P81" s="493"/>
    </row>
    <row r="82" spans="1:16" ht="51.75" customHeight="1">
      <c r="A82" s="457" t="s">
        <v>287</v>
      </c>
      <c r="B82" s="487"/>
      <c r="C82" s="487"/>
      <c r="D82" s="487"/>
      <c r="E82" s="487"/>
      <c r="F82" s="488"/>
      <c r="G82" s="189">
        <v>2225628046</v>
      </c>
      <c r="H82" s="189">
        <v>-54185934.359999999</v>
      </c>
      <c r="I82" s="189">
        <v>2171442111.6399999</v>
      </c>
      <c r="J82" s="189">
        <v>2171396994.1999998</v>
      </c>
      <c r="K82" s="479">
        <v>2171396994.1999998</v>
      </c>
      <c r="L82" s="436"/>
      <c r="M82" s="436"/>
      <c r="N82" s="436"/>
      <c r="O82" s="480">
        <v>45117.440000000002</v>
      </c>
      <c r="P82" s="481"/>
    </row>
    <row r="83" spans="1:16" ht="21">
      <c r="A83" s="457" t="s">
        <v>288</v>
      </c>
      <c r="B83" s="436"/>
      <c r="C83" s="436"/>
      <c r="D83" s="436"/>
      <c r="E83" s="436"/>
      <c r="F83" s="436"/>
      <c r="G83" s="189">
        <v>0</v>
      </c>
      <c r="H83" s="189">
        <v>0</v>
      </c>
      <c r="I83" s="189">
        <v>0</v>
      </c>
      <c r="J83" s="189">
        <v>0</v>
      </c>
      <c r="K83" s="479">
        <v>0</v>
      </c>
      <c r="L83" s="436"/>
      <c r="M83" s="436"/>
      <c r="N83" s="436"/>
      <c r="O83" s="480">
        <v>0</v>
      </c>
      <c r="P83" s="481"/>
    </row>
    <row r="84" spans="1:16" ht="27.75" customHeight="1">
      <c r="A84" s="457" t="s">
        <v>289</v>
      </c>
      <c r="B84" s="436"/>
      <c r="C84" s="436"/>
      <c r="D84" s="436"/>
      <c r="E84" s="436"/>
      <c r="F84" s="436"/>
      <c r="G84" s="189">
        <v>0</v>
      </c>
      <c r="H84" s="189">
        <v>0</v>
      </c>
      <c r="I84" s="189">
        <v>0</v>
      </c>
      <c r="J84" s="189">
        <v>0</v>
      </c>
      <c r="K84" s="479">
        <v>0</v>
      </c>
      <c r="L84" s="436"/>
      <c r="M84" s="436"/>
      <c r="N84" s="436"/>
      <c r="O84" s="480">
        <v>0</v>
      </c>
      <c r="P84" s="481"/>
    </row>
    <row r="85" spans="1:16" ht="21">
      <c r="A85" s="457" t="s">
        <v>255</v>
      </c>
      <c r="B85" s="436"/>
      <c r="C85" s="436"/>
      <c r="D85" s="436"/>
      <c r="E85" s="436"/>
      <c r="F85" s="436"/>
      <c r="G85" s="190" t="s">
        <v>255</v>
      </c>
      <c r="H85" s="190" t="s">
        <v>255</v>
      </c>
      <c r="I85" s="190" t="s">
        <v>255</v>
      </c>
      <c r="J85" s="190" t="s">
        <v>255</v>
      </c>
      <c r="K85" s="485" t="s">
        <v>255</v>
      </c>
      <c r="L85" s="436"/>
      <c r="M85" s="436"/>
      <c r="N85" s="436"/>
      <c r="O85" s="486" t="s">
        <v>255</v>
      </c>
      <c r="P85" s="481"/>
    </row>
    <row r="86" spans="1:16" ht="21">
      <c r="A86" s="466" t="s">
        <v>291</v>
      </c>
      <c r="B86" s="467"/>
      <c r="C86" s="467"/>
      <c r="D86" s="467"/>
      <c r="E86" s="467"/>
      <c r="F86" s="467"/>
      <c r="G86" s="192">
        <v>25773631741</v>
      </c>
      <c r="H86" s="192">
        <v>3080655651.21</v>
      </c>
      <c r="I86" s="192">
        <v>28854287392.209999</v>
      </c>
      <c r="J86" s="192">
        <v>27371834548.950001</v>
      </c>
      <c r="K86" s="494">
        <v>27313851068.349998</v>
      </c>
      <c r="L86" s="467"/>
      <c r="M86" s="467"/>
      <c r="N86" s="467"/>
      <c r="O86" s="495">
        <v>1482452843.26</v>
      </c>
      <c r="P86" s="496"/>
    </row>
  </sheetData>
  <mergeCells count="232">
    <mergeCell ref="A86:F86"/>
    <mergeCell ref="K86:N86"/>
    <mergeCell ref="O86:P86"/>
    <mergeCell ref="A84:F84"/>
    <mergeCell ref="K84:N84"/>
    <mergeCell ref="O84:P84"/>
    <mergeCell ref="A85:F85"/>
    <mergeCell ref="K85:N85"/>
    <mergeCell ref="O85:P85"/>
    <mergeCell ref="A82:F82"/>
    <mergeCell ref="K82:N82"/>
    <mergeCell ref="O82:P82"/>
    <mergeCell ref="A83:F83"/>
    <mergeCell ref="K83:N83"/>
    <mergeCell ref="O83:P83"/>
    <mergeCell ref="A80:F80"/>
    <mergeCell ref="K80:N80"/>
    <mergeCell ref="O80:P80"/>
    <mergeCell ref="A81:F81"/>
    <mergeCell ref="K81:N81"/>
    <mergeCell ref="O81:P81"/>
    <mergeCell ref="A78:F78"/>
    <mergeCell ref="K78:N78"/>
    <mergeCell ref="O78:P78"/>
    <mergeCell ref="A79:F79"/>
    <mergeCell ref="K79:N79"/>
    <mergeCell ref="O79:P79"/>
    <mergeCell ref="A76:F76"/>
    <mergeCell ref="K76:N76"/>
    <mergeCell ref="O76:P76"/>
    <mergeCell ref="A77:F77"/>
    <mergeCell ref="K77:N77"/>
    <mergeCell ref="O77:P77"/>
    <mergeCell ref="A74:F74"/>
    <mergeCell ref="K74:N74"/>
    <mergeCell ref="O74:P74"/>
    <mergeCell ref="A75:F75"/>
    <mergeCell ref="K75:N75"/>
    <mergeCell ref="O75:P75"/>
    <mergeCell ref="A72:F72"/>
    <mergeCell ref="K72:N72"/>
    <mergeCell ref="O72:P72"/>
    <mergeCell ref="A73:F73"/>
    <mergeCell ref="K73:N73"/>
    <mergeCell ref="O73:P73"/>
    <mergeCell ref="A70:F70"/>
    <mergeCell ref="K70:N70"/>
    <mergeCell ref="O70:P70"/>
    <mergeCell ref="A71:F71"/>
    <mergeCell ref="K71:N71"/>
    <mergeCell ref="O71:P71"/>
    <mergeCell ref="A68:F68"/>
    <mergeCell ref="K68:N68"/>
    <mergeCell ref="O68:P68"/>
    <mergeCell ref="A69:F69"/>
    <mergeCell ref="K69:N69"/>
    <mergeCell ref="O69:P69"/>
    <mergeCell ref="A66:F66"/>
    <mergeCell ref="K66:N66"/>
    <mergeCell ref="O66:P66"/>
    <mergeCell ref="A67:F67"/>
    <mergeCell ref="K67:N67"/>
    <mergeCell ref="O67:P67"/>
    <mergeCell ref="A64:F64"/>
    <mergeCell ref="K64:N64"/>
    <mergeCell ref="O64:P64"/>
    <mergeCell ref="A65:F65"/>
    <mergeCell ref="K65:N65"/>
    <mergeCell ref="O65:P65"/>
    <mergeCell ref="A62:F62"/>
    <mergeCell ref="K62:N62"/>
    <mergeCell ref="O62:P62"/>
    <mergeCell ref="A63:F63"/>
    <mergeCell ref="K63:N63"/>
    <mergeCell ref="O63:P63"/>
    <mergeCell ref="A60:F60"/>
    <mergeCell ref="K60:N60"/>
    <mergeCell ref="O60:P60"/>
    <mergeCell ref="A61:F61"/>
    <mergeCell ref="K61:N61"/>
    <mergeCell ref="O61:P61"/>
    <mergeCell ref="A58:F58"/>
    <mergeCell ref="K58:N58"/>
    <mergeCell ref="O58:P58"/>
    <mergeCell ref="A59:F59"/>
    <mergeCell ref="K59:N59"/>
    <mergeCell ref="O59:P59"/>
    <mergeCell ref="A56:F56"/>
    <mergeCell ref="K56:N56"/>
    <mergeCell ref="O56:P56"/>
    <mergeCell ref="A57:F57"/>
    <mergeCell ref="K57:N57"/>
    <mergeCell ref="O57:P57"/>
    <mergeCell ref="A54:F54"/>
    <mergeCell ref="K54:N54"/>
    <mergeCell ref="O54:P54"/>
    <mergeCell ref="A55:F55"/>
    <mergeCell ref="K55:N55"/>
    <mergeCell ref="O55:P55"/>
    <mergeCell ref="A52:F52"/>
    <mergeCell ref="K52:N52"/>
    <mergeCell ref="O52:P52"/>
    <mergeCell ref="A53:F53"/>
    <mergeCell ref="K53:N53"/>
    <mergeCell ref="O53:P53"/>
    <mergeCell ref="A50:F50"/>
    <mergeCell ref="K50:N50"/>
    <mergeCell ref="O50:P50"/>
    <mergeCell ref="A51:F51"/>
    <mergeCell ref="K51:N51"/>
    <mergeCell ref="O51:P51"/>
    <mergeCell ref="A48:F48"/>
    <mergeCell ref="K48:N48"/>
    <mergeCell ref="O48:P48"/>
    <mergeCell ref="A49:F49"/>
    <mergeCell ref="K49:N49"/>
    <mergeCell ref="O49:P49"/>
    <mergeCell ref="A46:F46"/>
    <mergeCell ref="K46:N46"/>
    <mergeCell ref="O46:P46"/>
    <mergeCell ref="A47:F47"/>
    <mergeCell ref="K47:N47"/>
    <mergeCell ref="O47:P47"/>
    <mergeCell ref="A44:F44"/>
    <mergeCell ref="K44:N44"/>
    <mergeCell ref="O44:P44"/>
    <mergeCell ref="A45:F45"/>
    <mergeCell ref="K45:N45"/>
    <mergeCell ref="O45:P45"/>
    <mergeCell ref="A42:F42"/>
    <mergeCell ref="K42:N42"/>
    <mergeCell ref="O42:P42"/>
    <mergeCell ref="A43:F43"/>
    <mergeCell ref="K43:N43"/>
    <mergeCell ref="O43:P43"/>
    <mergeCell ref="A40:F40"/>
    <mergeCell ref="K40:N40"/>
    <mergeCell ref="O40:P40"/>
    <mergeCell ref="A41:F41"/>
    <mergeCell ref="K41:N41"/>
    <mergeCell ref="O41:P41"/>
    <mergeCell ref="A38:F38"/>
    <mergeCell ref="K38:N38"/>
    <mergeCell ref="O38:P38"/>
    <mergeCell ref="A39:F39"/>
    <mergeCell ref="K39:N39"/>
    <mergeCell ref="O39:P39"/>
    <mergeCell ref="A36:F36"/>
    <mergeCell ref="K36:N36"/>
    <mergeCell ref="O36:P36"/>
    <mergeCell ref="A37:F37"/>
    <mergeCell ref="K37:N37"/>
    <mergeCell ref="O37:P37"/>
    <mergeCell ref="A34:F34"/>
    <mergeCell ref="K34:N34"/>
    <mergeCell ref="O34:P34"/>
    <mergeCell ref="A35:F35"/>
    <mergeCell ref="K35:N35"/>
    <mergeCell ref="O35:P35"/>
    <mergeCell ref="A32:F32"/>
    <mergeCell ref="K32:N32"/>
    <mergeCell ref="O32:P32"/>
    <mergeCell ref="A33:F33"/>
    <mergeCell ref="K33:N33"/>
    <mergeCell ref="O33:P33"/>
    <mergeCell ref="A30:F30"/>
    <mergeCell ref="K30:N30"/>
    <mergeCell ref="O30:P30"/>
    <mergeCell ref="A31:F31"/>
    <mergeCell ref="K31:N31"/>
    <mergeCell ref="O31:P31"/>
    <mergeCell ref="A28:F28"/>
    <mergeCell ref="K28:N28"/>
    <mergeCell ref="O28:P28"/>
    <mergeCell ref="A29:F29"/>
    <mergeCell ref="K29:N29"/>
    <mergeCell ref="O29:P29"/>
    <mergeCell ref="A26:F26"/>
    <mergeCell ref="K26:N26"/>
    <mergeCell ref="O26:P26"/>
    <mergeCell ref="A27:F27"/>
    <mergeCell ref="K27:N27"/>
    <mergeCell ref="O27:P27"/>
    <mergeCell ref="A24:F24"/>
    <mergeCell ref="K24:N24"/>
    <mergeCell ref="O24:P24"/>
    <mergeCell ref="A25:F25"/>
    <mergeCell ref="K25:N25"/>
    <mergeCell ref="O25:P25"/>
    <mergeCell ref="A22:F22"/>
    <mergeCell ref="K22:N22"/>
    <mergeCell ref="O22:P22"/>
    <mergeCell ref="A23:F23"/>
    <mergeCell ref="K23:N23"/>
    <mergeCell ref="O23:P23"/>
    <mergeCell ref="A20:F20"/>
    <mergeCell ref="K20:N20"/>
    <mergeCell ref="O20:P20"/>
    <mergeCell ref="A21:F21"/>
    <mergeCell ref="K21:N21"/>
    <mergeCell ref="O21:P21"/>
    <mergeCell ref="A18:F18"/>
    <mergeCell ref="K18:N18"/>
    <mergeCell ref="O18:P18"/>
    <mergeCell ref="A19:F19"/>
    <mergeCell ref="K19:N19"/>
    <mergeCell ref="O19:P19"/>
    <mergeCell ref="A16:F16"/>
    <mergeCell ref="K16:N16"/>
    <mergeCell ref="O16:P16"/>
    <mergeCell ref="A17:F17"/>
    <mergeCell ref="K17:N17"/>
    <mergeCell ref="O17:P17"/>
    <mergeCell ref="A15:F15"/>
    <mergeCell ref="K15:N15"/>
    <mergeCell ref="O15:P15"/>
    <mergeCell ref="A12:F12"/>
    <mergeCell ref="K12:N12"/>
    <mergeCell ref="O12:P12"/>
    <mergeCell ref="A13:F13"/>
    <mergeCell ref="K13:N13"/>
    <mergeCell ref="O13:P13"/>
    <mergeCell ref="C2:O2"/>
    <mergeCell ref="C3:O7"/>
    <mergeCell ref="A10:F10"/>
    <mergeCell ref="G10:N10"/>
    <mergeCell ref="O10:P11"/>
    <mergeCell ref="A11:F11"/>
    <mergeCell ref="K11:N11"/>
    <mergeCell ref="A14:F14"/>
    <mergeCell ref="K14:N14"/>
    <mergeCell ref="O14:P14"/>
  </mergeCells>
  <pageMargins left="0.59055118110236227" right="0.39370078740157483" top="0.39370078740157483" bottom="0.39370078740157483" header="0.39370078740157483" footer="0.39370078740157483"/>
  <pageSetup scale="35" orientation="portrait" r:id="rId1"/>
  <headerFooter alignWithMargins="0"/>
  <rowBreaks count="1" manualBreakCount="1">
    <brk id="81" max="16" man="1"/>
  </rowBreaks>
  <colBreaks count="2" manualBreakCount="2">
    <brk id="18" max="85" man="1"/>
    <brk id="19"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ED196-EDEB-4818-BD27-99F5F65E7E04}">
  <sheetPr>
    <pageSetUpPr fitToPage="1"/>
  </sheetPr>
  <dimension ref="A1:K103"/>
  <sheetViews>
    <sheetView tabSelected="1" view="pageBreakPreview" topLeftCell="A55" zoomScale="40" zoomScaleNormal="100" zoomScaleSheetLayoutView="40" workbookViewId="0">
      <selection activeCell="F35" sqref="F35"/>
    </sheetView>
  </sheetViews>
  <sheetFormatPr baseColWidth="10" defaultColWidth="26" defaultRowHeight="15"/>
  <cols>
    <col min="1" max="1" width="19.7109375" customWidth="1"/>
    <col min="2" max="2" width="121.42578125" style="185" customWidth="1"/>
    <col min="3" max="3" width="49" style="183" customWidth="1"/>
    <col min="4" max="4" width="50.5703125" style="183" customWidth="1"/>
    <col min="5" max="5" width="47.5703125" style="183" customWidth="1"/>
    <col min="6" max="6" width="51" style="183" customWidth="1"/>
    <col min="7" max="7" width="47.5703125" style="183" customWidth="1"/>
    <col min="8" max="8" width="47.85546875" style="183" customWidth="1"/>
  </cols>
  <sheetData>
    <row r="1" spans="1:8" ht="19.899999999999999" customHeight="1">
      <c r="A1" s="509"/>
      <c r="B1" s="510"/>
      <c r="C1" s="510"/>
      <c r="D1" s="510"/>
      <c r="E1" s="510"/>
      <c r="F1" s="510"/>
      <c r="G1" s="510"/>
      <c r="H1" s="511"/>
    </row>
    <row r="2" spans="1:8" ht="40.5" customHeight="1">
      <c r="A2" s="134"/>
      <c r="B2" s="135"/>
      <c r="C2" s="135"/>
      <c r="D2" s="136" t="s">
        <v>165</v>
      </c>
      <c r="E2" s="135"/>
      <c r="F2" s="135"/>
      <c r="G2" s="135"/>
      <c r="H2" s="137"/>
    </row>
    <row r="3" spans="1:8" ht="8.25" customHeight="1">
      <c r="A3" s="512"/>
      <c r="B3" s="513"/>
      <c r="C3" s="513"/>
      <c r="D3" s="513"/>
      <c r="E3" s="513"/>
      <c r="F3" s="513"/>
      <c r="G3" s="513"/>
      <c r="H3" s="514"/>
    </row>
    <row r="4" spans="1:8" ht="41.25">
      <c r="A4" s="515" t="s">
        <v>229</v>
      </c>
      <c r="B4" s="516"/>
      <c r="C4" s="516"/>
      <c r="D4" s="516"/>
      <c r="E4" s="516"/>
      <c r="F4" s="516"/>
      <c r="G4" s="516"/>
      <c r="H4" s="517"/>
    </row>
    <row r="5" spans="1:8" ht="41.25">
      <c r="A5" s="497" t="s">
        <v>230</v>
      </c>
      <c r="B5" s="498"/>
      <c r="C5" s="498"/>
      <c r="D5" s="498"/>
      <c r="E5" s="498"/>
      <c r="F5" s="498"/>
      <c r="G5" s="498"/>
      <c r="H5" s="499"/>
    </row>
    <row r="6" spans="1:8" s="138" customFormat="1" ht="41.25">
      <c r="A6" s="515" t="s">
        <v>231</v>
      </c>
      <c r="B6" s="516"/>
      <c r="C6" s="516"/>
      <c r="D6" s="516"/>
      <c r="E6" s="516"/>
      <c r="F6" s="516"/>
      <c r="G6" s="516"/>
      <c r="H6" s="517"/>
    </row>
    <row r="7" spans="1:8" s="138" customFormat="1" ht="41.25">
      <c r="A7" s="518" t="s">
        <v>232</v>
      </c>
      <c r="B7" s="516"/>
      <c r="C7" s="516"/>
      <c r="D7" s="516"/>
      <c r="E7" s="516"/>
      <c r="F7" s="516"/>
      <c r="G7" s="516"/>
      <c r="H7" s="517"/>
    </row>
    <row r="8" spans="1:8" ht="48.75" customHeight="1">
      <c r="A8" s="497" t="s">
        <v>1</v>
      </c>
      <c r="B8" s="498"/>
      <c r="C8" s="498"/>
      <c r="D8" s="498"/>
      <c r="E8" s="498"/>
      <c r="F8" s="498"/>
      <c r="G8" s="498"/>
      <c r="H8" s="499"/>
    </row>
    <row r="9" spans="1:8" ht="4.5" customHeight="1">
      <c r="A9" s="139"/>
      <c r="B9" s="140"/>
      <c r="C9" s="140"/>
      <c r="D9" s="140"/>
      <c r="E9" s="140"/>
      <c r="F9" s="140"/>
      <c r="G9" s="140"/>
      <c r="H9" s="141"/>
    </row>
    <row r="10" spans="1:8" s="138" customFormat="1" ht="8.25" customHeight="1">
      <c r="A10" s="142"/>
      <c r="B10" s="143"/>
      <c r="C10" s="143"/>
      <c r="D10" s="143"/>
      <c r="E10" s="143"/>
      <c r="F10" s="143"/>
      <c r="G10" s="143"/>
      <c r="H10" s="144"/>
    </row>
    <row r="11" spans="1:8" s="138" customFormat="1" ht="9" customHeight="1">
      <c r="A11" s="145"/>
      <c r="B11" s="145"/>
      <c r="C11" s="143"/>
      <c r="D11" s="143"/>
      <c r="E11" s="143"/>
      <c r="F11" s="143"/>
      <c r="G11" s="143"/>
      <c r="H11" s="146"/>
    </row>
    <row r="12" spans="1:8" ht="41.25" customHeight="1">
      <c r="A12" s="500" t="s">
        <v>155</v>
      </c>
      <c r="B12" s="501"/>
      <c r="C12" s="504" t="s">
        <v>233</v>
      </c>
      <c r="D12" s="505"/>
      <c r="E12" s="505"/>
      <c r="F12" s="505"/>
      <c r="G12" s="506"/>
      <c r="H12" s="507" t="s">
        <v>234</v>
      </c>
    </row>
    <row r="13" spans="1:8" ht="117" customHeight="1">
      <c r="A13" s="502"/>
      <c r="B13" s="503"/>
      <c r="C13" s="147" t="s">
        <v>235</v>
      </c>
      <c r="D13" s="148" t="s">
        <v>236</v>
      </c>
      <c r="E13" s="147" t="s">
        <v>237</v>
      </c>
      <c r="F13" s="147" t="s">
        <v>120</v>
      </c>
      <c r="G13" s="147" t="s">
        <v>159</v>
      </c>
      <c r="H13" s="508"/>
    </row>
    <row r="14" spans="1:8">
      <c r="A14" s="149"/>
      <c r="B14" s="150"/>
      <c r="C14" s="151"/>
      <c r="D14" s="152"/>
      <c r="E14" s="151"/>
      <c r="F14" s="152"/>
      <c r="G14" s="151"/>
      <c r="H14" s="153"/>
    </row>
    <row r="15" spans="1:8" ht="36.75">
      <c r="A15" s="154" t="s">
        <v>238</v>
      </c>
      <c r="B15" s="155"/>
      <c r="C15" s="156">
        <f t="shared" ref="C15:H15" si="0">+C17+C20+C23+C31+C40</f>
        <v>2992766300</v>
      </c>
      <c r="D15" s="156">
        <f t="shared" si="0"/>
        <v>5836029.3500006748</v>
      </c>
      <c r="E15" s="156">
        <f t="shared" si="0"/>
        <v>2998602329.3500004</v>
      </c>
      <c r="F15" s="156">
        <f t="shared" si="0"/>
        <v>2937558575.0100069</v>
      </c>
      <c r="G15" s="156">
        <f t="shared" si="0"/>
        <v>2923225592.0100102</v>
      </c>
      <c r="H15" s="156">
        <f t="shared" si="0"/>
        <v>61043754.339988708</v>
      </c>
    </row>
    <row r="16" spans="1:8" s="161" customFormat="1" ht="36.75">
      <c r="A16" s="154"/>
      <c r="B16" s="157"/>
      <c r="C16" s="158"/>
      <c r="D16" s="159"/>
      <c r="E16" s="160"/>
      <c r="F16" s="159"/>
      <c r="G16" s="158"/>
      <c r="H16" s="160"/>
    </row>
    <row r="17" spans="1:11" ht="36.75">
      <c r="A17" s="154" t="s">
        <v>239</v>
      </c>
      <c r="B17" s="155"/>
      <c r="C17" s="162">
        <v>1911623305</v>
      </c>
      <c r="D17" s="162">
        <v>-39989613.389999546</v>
      </c>
      <c r="E17" s="162">
        <v>1871633691.6099999</v>
      </c>
      <c r="F17" s="162">
        <v>1828731548.6500058</v>
      </c>
      <c r="G17" s="162">
        <v>1819435216.9000075</v>
      </c>
      <c r="H17" s="162">
        <v>42902142.959991641</v>
      </c>
      <c r="I17" s="161"/>
      <c r="J17" s="161"/>
      <c r="K17" s="161"/>
    </row>
    <row r="18" spans="1:11" ht="36.75">
      <c r="A18" s="154"/>
      <c r="B18" s="155"/>
      <c r="C18" s="162"/>
      <c r="D18" s="162"/>
      <c r="E18" s="162"/>
      <c r="F18" s="162"/>
      <c r="G18" s="162"/>
      <c r="H18" s="162"/>
    </row>
    <row r="19" spans="1:11" s="161" customFormat="1" ht="36.75">
      <c r="A19" s="154"/>
      <c r="B19" s="163"/>
      <c r="C19" s="162"/>
      <c r="D19" s="162"/>
      <c r="E19" s="162"/>
      <c r="F19" s="162"/>
      <c r="G19" s="162"/>
      <c r="H19" s="162"/>
    </row>
    <row r="20" spans="1:11" ht="36.75">
      <c r="A20" s="154" t="s">
        <v>240</v>
      </c>
      <c r="B20" s="164"/>
      <c r="C20" s="162">
        <v>108479918</v>
      </c>
      <c r="D20" s="162">
        <v>-4726612.730000007</v>
      </c>
      <c r="E20" s="162">
        <v>103753305.27000001</v>
      </c>
      <c r="F20" s="162">
        <v>103715501.33000016</v>
      </c>
      <c r="G20" s="162">
        <v>103128251.96000011</v>
      </c>
      <c r="H20" s="162">
        <v>37803.939999894705</v>
      </c>
      <c r="I20" s="161"/>
      <c r="J20" s="161"/>
    </row>
    <row r="21" spans="1:11" ht="36.75">
      <c r="A21" s="154"/>
      <c r="B21" s="164"/>
      <c r="C21" s="162"/>
      <c r="D21" s="162"/>
      <c r="E21" s="162"/>
      <c r="F21" s="162"/>
      <c r="G21" s="162"/>
      <c r="H21" s="162"/>
      <c r="I21" s="161"/>
      <c r="J21" s="161"/>
    </row>
    <row r="22" spans="1:11" s="161" customFormat="1" ht="36.75">
      <c r="A22" s="154"/>
      <c r="B22" s="163"/>
      <c r="C22" s="162"/>
      <c r="D22" s="162"/>
      <c r="E22" s="162"/>
      <c r="F22" s="162"/>
      <c r="G22" s="162"/>
      <c r="H22" s="162"/>
    </row>
    <row r="23" spans="1:11" ht="36.75">
      <c r="A23" s="154" t="s">
        <v>241</v>
      </c>
      <c r="B23" s="164"/>
      <c r="C23" s="162">
        <v>269248626</v>
      </c>
      <c r="D23" s="162">
        <v>45906955.790000029</v>
      </c>
      <c r="E23" s="162">
        <v>315155581.79000002</v>
      </c>
      <c r="F23" s="162">
        <v>309332007.4600001</v>
      </c>
      <c r="G23" s="162">
        <v>307989462.67000008</v>
      </c>
      <c r="H23" s="162">
        <v>5823574.3299999498</v>
      </c>
      <c r="I23" s="161"/>
      <c r="J23" s="161"/>
    </row>
    <row r="24" spans="1:11" ht="36.75">
      <c r="A24" s="165"/>
      <c r="B24" s="164"/>
      <c r="C24" s="162"/>
      <c r="D24" s="162"/>
      <c r="E24" s="162"/>
      <c r="F24" s="162"/>
      <c r="G24" s="162"/>
      <c r="H24" s="162"/>
      <c r="I24" s="161"/>
      <c r="J24" s="161"/>
    </row>
    <row r="25" spans="1:11" ht="36.75">
      <c r="A25" s="165"/>
      <c r="B25" s="164" t="s">
        <v>242</v>
      </c>
      <c r="C25" s="162">
        <v>50419997</v>
      </c>
      <c r="D25" s="162">
        <v>-5823962.8199999975</v>
      </c>
      <c r="E25" s="162">
        <v>44596034.179999985</v>
      </c>
      <c r="F25" s="162">
        <v>44396845.069999799</v>
      </c>
      <c r="G25" s="162">
        <v>44137486.58999981</v>
      </c>
      <c r="H25" s="162">
        <v>199189.11000017403</v>
      </c>
      <c r="I25" s="161"/>
      <c r="J25" s="161"/>
    </row>
    <row r="26" spans="1:11" ht="36.75">
      <c r="A26" s="165"/>
      <c r="B26" s="164"/>
      <c r="C26" s="162"/>
      <c r="D26" s="162"/>
      <c r="E26" s="162"/>
      <c r="F26" s="162"/>
      <c r="G26" s="162"/>
      <c r="H26" s="162"/>
      <c r="I26" s="161"/>
      <c r="J26" s="161"/>
    </row>
    <row r="27" spans="1:11" ht="36.75">
      <c r="A27" s="165"/>
      <c r="B27" s="164"/>
      <c r="C27" s="162"/>
      <c r="D27" s="162"/>
      <c r="E27" s="162"/>
      <c r="F27" s="162"/>
      <c r="G27" s="162"/>
      <c r="H27" s="162"/>
      <c r="I27" s="161"/>
      <c r="J27" s="161"/>
    </row>
    <row r="28" spans="1:11" s="161" customFormat="1" ht="36.75">
      <c r="A28" s="154"/>
      <c r="B28" s="155" t="s">
        <v>243</v>
      </c>
      <c r="C28" s="162">
        <v>218828629</v>
      </c>
      <c r="D28" s="162">
        <v>51730918.610000029</v>
      </c>
      <c r="E28" s="162">
        <v>270559547.61000001</v>
      </c>
      <c r="F28" s="162">
        <v>264935162.39000028</v>
      </c>
      <c r="G28" s="162">
        <v>263851976.08000028</v>
      </c>
      <c r="H28" s="162">
        <v>5624385.2199997753</v>
      </c>
    </row>
    <row r="29" spans="1:11" s="161" customFormat="1" ht="36.75">
      <c r="A29" s="154"/>
      <c r="B29" s="155"/>
      <c r="C29" s="162"/>
      <c r="D29" s="162"/>
      <c r="E29" s="162"/>
      <c r="F29" s="162"/>
      <c r="G29" s="162"/>
      <c r="H29" s="162"/>
    </row>
    <row r="30" spans="1:11" s="161" customFormat="1" ht="36.75">
      <c r="A30" s="154"/>
      <c r="B30" s="155"/>
      <c r="C30" s="162"/>
      <c r="D30" s="162"/>
      <c r="E30" s="162"/>
      <c r="F30" s="162"/>
      <c r="G30" s="162"/>
      <c r="H30" s="162"/>
    </row>
    <row r="31" spans="1:11" ht="36.75">
      <c r="A31" s="166" t="s">
        <v>244</v>
      </c>
      <c r="B31" s="155"/>
      <c r="C31" s="162">
        <v>703414451</v>
      </c>
      <c r="D31" s="162">
        <v>-672381.1199998036</v>
      </c>
      <c r="E31" s="162">
        <v>702742069.87999988</v>
      </c>
      <c r="F31" s="162">
        <v>691266932.44000077</v>
      </c>
      <c r="G31" s="162">
        <v>688160075.35000277</v>
      </c>
      <c r="H31" s="162">
        <v>11475137.439997222</v>
      </c>
      <c r="I31" s="161"/>
      <c r="J31" s="161"/>
    </row>
    <row r="32" spans="1:11" ht="36.75">
      <c r="A32" s="166"/>
      <c r="B32" s="155"/>
      <c r="C32" s="162"/>
      <c r="D32" s="162"/>
      <c r="E32" s="162"/>
      <c r="F32" s="162"/>
      <c r="G32" s="162"/>
      <c r="H32" s="162"/>
      <c r="I32" s="161"/>
      <c r="J32" s="161"/>
    </row>
    <row r="33" spans="1:10" ht="36.75">
      <c r="A33" s="165"/>
      <c r="B33" s="155"/>
      <c r="C33" s="162"/>
      <c r="D33" s="162"/>
      <c r="E33" s="162"/>
      <c r="F33" s="167"/>
      <c r="G33" s="162"/>
      <c r="H33" s="168"/>
      <c r="I33" s="161"/>
      <c r="J33" s="161"/>
    </row>
    <row r="34" spans="1:10" ht="36.75">
      <c r="A34" s="154" t="s">
        <v>245</v>
      </c>
      <c r="B34" s="157"/>
      <c r="C34" s="162"/>
      <c r="D34" s="162"/>
      <c r="E34" s="169"/>
      <c r="F34" s="170"/>
      <c r="G34" s="169"/>
      <c r="H34" s="168"/>
    </row>
    <row r="35" spans="1:10" ht="36.75">
      <c r="A35" s="154" t="s">
        <v>246</v>
      </c>
      <c r="B35" s="157"/>
      <c r="C35" s="169"/>
      <c r="D35" s="169"/>
      <c r="E35" s="162"/>
      <c r="F35" s="167"/>
      <c r="G35" s="162"/>
      <c r="H35" s="168"/>
    </row>
    <row r="36" spans="1:10" ht="36.75">
      <c r="A36" s="154" t="s">
        <v>247</v>
      </c>
      <c r="B36" s="157"/>
      <c r="C36" s="162"/>
      <c r="D36" s="162"/>
      <c r="E36" s="162"/>
      <c r="F36" s="167"/>
      <c r="G36" s="162"/>
      <c r="H36" s="168"/>
    </row>
    <row r="37" spans="1:10" ht="36.75">
      <c r="A37" s="165"/>
      <c r="B37" s="155" t="s">
        <v>248</v>
      </c>
      <c r="C37" s="162"/>
      <c r="D37" s="162"/>
      <c r="E37" s="169"/>
      <c r="F37" s="170"/>
      <c r="G37" s="169"/>
      <c r="H37" s="168"/>
    </row>
    <row r="38" spans="1:10" ht="36.75">
      <c r="A38" s="165"/>
      <c r="B38" s="155" t="s">
        <v>249</v>
      </c>
      <c r="C38" s="169"/>
      <c r="D38" s="169"/>
      <c r="E38" s="169"/>
      <c r="F38" s="170"/>
      <c r="G38" s="169"/>
      <c r="H38" s="168"/>
    </row>
    <row r="39" spans="1:10" ht="36.75">
      <c r="A39" s="165"/>
      <c r="B39" s="155"/>
      <c r="C39" s="169"/>
      <c r="D39" s="169"/>
      <c r="E39" s="162"/>
      <c r="F39" s="167"/>
      <c r="G39" s="162"/>
      <c r="H39" s="168"/>
    </row>
    <row r="40" spans="1:10" ht="36.75">
      <c r="A40" s="154" t="s">
        <v>250</v>
      </c>
      <c r="B40" s="155"/>
      <c r="C40" s="162">
        <v>0</v>
      </c>
      <c r="D40" s="162">
        <v>5317680.8</v>
      </c>
      <c r="E40" s="162">
        <v>5317680.8</v>
      </c>
      <c r="F40" s="162">
        <v>4512585.13</v>
      </c>
      <c r="G40" s="162">
        <v>4512585.13</v>
      </c>
      <c r="H40" s="162">
        <v>805095.66999999993</v>
      </c>
    </row>
    <row r="41" spans="1:10" ht="36.75">
      <c r="A41" s="165"/>
      <c r="B41" s="155"/>
      <c r="C41" s="162"/>
      <c r="D41" s="167"/>
      <c r="E41" s="162"/>
      <c r="F41" s="167"/>
      <c r="G41" s="162"/>
      <c r="H41" s="168"/>
    </row>
    <row r="42" spans="1:10" ht="36.75">
      <c r="A42" s="154" t="s">
        <v>251</v>
      </c>
      <c r="B42" s="155"/>
      <c r="C42" s="158">
        <f>+C44+C46</f>
        <v>5475556121</v>
      </c>
      <c r="D42" s="158">
        <f t="shared" ref="D42:H42" si="1">+D44+D46</f>
        <v>355337938.29999971</v>
      </c>
      <c r="E42" s="158">
        <f t="shared" si="1"/>
        <v>5830894059.3000002</v>
      </c>
      <c r="F42" s="158">
        <f t="shared" si="1"/>
        <v>5830894059.3000002</v>
      </c>
      <c r="G42" s="158">
        <f t="shared" si="1"/>
        <v>5830894059.3000002</v>
      </c>
      <c r="H42" s="158">
        <f t="shared" si="1"/>
        <v>0</v>
      </c>
    </row>
    <row r="43" spans="1:10" ht="36.75">
      <c r="A43" s="154"/>
      <c r="B43" s="155"/>
      <c r="C43" s="158"/>
      <c r="D43" s="159"/>
      <c r="E43" s="158"/>
      <c r="F43" s="159"/>
      <c r="G43" s="158"/>
      <c r="H43" s="168"/>
    </row>
    <row r="44" spans="1:10" ht="36.75">
      <c r="A44" s="154" t="s">
        <v>239</v>
      </c>
      <c r="B44" s="155"/>
      <c r="C44" s="169"/>
      <c r="D44" s="170"/>
      <c r="E44" s="169"/>
      <c r="F44" s="170"/>
      <c r="G44" s="169"/>
      <c r="H44" s="168"/>
      <c r="I44" s="171"/>
    </row>
    <row r="45" spans="1:10" ht="36.75">
      <c r="A45" s="165"/>
      <c r="B45" s="155"/>
      <c r="C45" s="162"/>
      <c r="D45" s="167"/>
      <c r="E45" s="162"/>
      <c r="F45" s="167"/>
      <c r="G45" s="162"/>
      <c r="H45" s="168"/>
    </row>
    <row r="46" spans="1:10" ht="36.75">
      <c r="A46" s="154" t="s">
        <v>240</v>
      </c>
      <c r="B46" s="155"/>
      <c r="C46" s="162">
        <v>5475556121</v>
      </c>
      <c r="D46" s="162">
        <v>355337938.29999971</v>
      </c>
      <c r="E46" s="162">
        <v>5830894059.3000002</v>
      </c>
      <c r="F46" s="162">
        <v>5830894059.3000002</v>
      </c>
      <c r="G46" s="162">
        <v>5830894059.3000002</v>
      </c>
      <c r="H46" s="162">
        <v>0</v>
      </c>
      <c r="I46" s="171"/>
    </row>
    <row r="47" spans="1:10" ht="36.75">
      <c r="A47" s="165"/>
      <c r="B47" s="155"/>
      <c r="C47" s="162"/>
      <c r="D47" s="167"/>
      <c r="E47" s="162"/>
      <c r="F47" s="167"/>
      <c r="G47" s="162"/>
      <c r="H47" s="162"/>
    </row>
    <row r="48" spans="1:10" ht="36.75">
      <c r="A48" s="154" t="s">
        <v>241</v>
      </c>
      <c r="B48" s="155"/>
      <c r="C48" s="169"/>
      <c r="D48" s="170"/>
      <c r="E48" s="169"/>
      <c r="F48" s="170"/>
      <c r="G48" s="169"/>
      <c r="H48" s="169"/>
    </row>
    <row r="49" spans="1:8" ht="36.75">
      <c r="A49" s="165"/>
      <c r="B49" s="164" t="s">
        <v>242</v>
      </c>
      <c r="C49" s="172"/>
      <c r="D49" s="173"/>
      <c r="E49" s="172"/>
      <c r="F49" s="173"/>
      <c r="G49" s="172"/>
      <c r="H49" s="172"/>
    </row>
    <row r="50" spans="1:8" ht="36.75">
      <c r="A50" s="165"/>
      <c r="B50" s="155" t="s">
        <v>243</v>
      </c>
      <c r="C50" s="172"/>
      <c r="D50" s="173"/>
      <c r="E50" s="172"/>
      <c r="F50" s="173"/>
      <c r="G50" s="172"/>
      <c r="H50" s="172"/>
    </row>
    <row r="51" spans="1:8" ht="36.75">
      <c r="A51" s="165"/>
      <c r="B51" s="155"/>
      <c r="C51" s="174"/>
      <c r="D51" s="175"/>
      <c r="E51" s="174"/>
      <c r="F51" s="175"/>
      <c r="G51" s="174"/>
      <c r="H51" s="174"/>
    </row>
    <row r="52" spans="1:8" ht="36.75">
      <c r="A52" s="166" t="s">
        <v>244</v>
      </c>
      <c r="B52" s="155"/>
      <c r="C52" s="172"/>
      <c r="D52" s="173"/>
      <c r="E52" s="172"/>
      <c r="F52" s="173"/>
      <c r="G52" s="172"/>
      <c r="H52" s="172"/>
    </row>
    <row r="53" spans="1:8" ht="36.75">
      <c r="A53" s="165"/>
      <c r="B53" s="155"/>
      <c r="C53" s="174"/>
      <c r="D53" s="175"/>
      <c r="E53" s="174"/>
      <c r="F53" s="175"/>
      <c r="G53" s="174"/>
      <c r="H53" s="174"/>
    </row>
    <row r="54" spans="1:8" ht="36.75">
      <c r="A54" s="154" t="s">
        <v>245</v>
      </c>
      <c r="B54" s="155"/>
      <c r="C54" s="172"/>
      <c r="D54" s="173"/>
      <c r="E54" s="172"/>
      <c r="F54" s="173"/>
      <c r="G54" s="172"/>
      <c r="H54" s="172"/>
    </row>
    <row r="55" spans="1:8" ht="36.75">
      <c r="A55" s="154" t="s">
        <v>246</v>
      </c>
      <c r="B55" s="155"/>
      <c r="C55" s="174"/>
      <c r="D55" s="175"/>
      <c r="E55" s="174"/>
      <c r="F55" s="175"/>
      <c r="G55" s="174"/>
      <c r="H55" s="174"/>
    </row>
    <row r="56" spans="1:8" ht="36.75">
      <c r="A56" s="154" t="s">
        <v>247</v>
      </c>
      <c r="B56" s="155"/>
      <c r="C56" s="174"/>
      <c r="D56" s="175"/>
      <c r="E56" s="174"/>
      <c r="F56" s="175"/>
      <c r="G56" s="174"/>
      <c r="H56" s="174"/>
    </row>
    <row r="57" spans="1:8" ht="36.75">
      <c r="A57" s="154"/>
      <c r="B57" s="155" t="s">
        <v>248</v>
      </c>
      <c r="C57" s="172"/>
      <c r="D57" s="173"/>
      <c r="E57" s="172"/>
      <c r="F57" s="173"/>
      <c r="G57" s="172"/>
      <c r="H57" s="172"/>
    </row>
    <row r="58" spans="1:8" ht="36.75">
      <c r="A58" s="154"/>
      <c r="B58" s="155" t="s">
        <v>249</v>
      </c>
      <c r="C58" s="172"/>
      <c r="D58" s="173"/>
      <c r="E58" s="172"/>
      <c r="F58" s="173"/>
      <c r="G58" s="172"/>
      <c r="H58" s="172"/>
    </row>
    <row r="59" spans="1:8" ht="36.75">
      <c r="A59" s="165"/>
      <c r="B59" s="155"/>
      <c r="C59" s="174"/>
      <c r="D59" s="175"/>
      <c r="E59" s="174"/>
      <c r="F59" s="175"/>
      <c r="G59" s="174"/>
      <c r="H59" s="174"/>
    </row>
    <row r="60" spans="1:8" ht="36.75">
      <c r="A60" s="154" t="s">
        <v>250</v>
      </c>
      <c r="B60" s="155"/>
      <c r="C60" s="172"/>
      <c r="D60" s="173"/>
      <c r="E60" s="172"/>
      <c r="F60" s="173"/>
      <c r="G60" s="172"/>
      <c r="H60" s="172"/>
    </row>
    <row r="61" spans="1:8" ht="36.75">
      <c r="A61" s="165"/>
      <c r="B61" s="155"/>
      <c r="C61" s="172"/>
      <c r="D61" s="173"/>
      <c r="E61" s="172"/>
      <c r="F61" s="173"/>
      <c r="G61" s="172"/>
      <c r="H61" s="172"/>
    </row>
    <row r="62" spans="1:8" ht="36.75">
      <c r="A62" s="154" t="s">
        <v>252</v>
      </c>
      <c r="B62" s="155"/>
      <c r="C62" s="176">
        <f>+C42+C15</f>
        <v>8468322421</v>
      </c>
      <c r="D62" s="176">
        <f t="shared" ref="D62:H62" si="2">+D42+D15</f>
        <v>361173967.65000039</v>
      </c>
      <c r="E62" s="176">
        <f t="shared" si="2"/>
        <v>8829496388.6500015</v>
      </c>
      <c r="F62" s="176">
        <f t="shared" si="2"/>
        <v>8768452634.3100071</v>
      </c>
      <c r="G62" s="176">
        <f t="shared" si="2"/>
        <v>8754119651.3100109</v>
      </c>
      <c r="H62" s="176">
        <f t="shared" si="2"/>
        <v>61043754.339988708</v>
      </c>
    </row>
    <row r="63" spans="1:8" ht="36.75">
      <c r="A63" s="154" t="s">
        <v>253</v>
      </c>
      <c r="B63" s="155"/>
      <c r="C63" s="172"/>
      <c r="D63" s="173"/>
      <c r="E63" s="172"/>
      <c r="F63" s="173"/>
      <c r="G63" s="172"/>
      <c r="H63" s="172"/>
    </row>
    <row r="64" spans="1:8" ht="6" customHeight="1">
      <c r="A64" s="177"/>
      <c r="B64" s="178"/>
      <c r="C64" s="179"/>
      <c r="D64" s="180"/>
      <c r="E64" s="179"/>
      <c r="F64" s="180"/>
      <c r="G64" s="179"/>
      <c r="H64" s="179"/>
    </row>
    <row r="65" spans="1:8" ht="33.75">
      <c r="A65" s="181"/>
      <c r="B65" s="182"/>
    </row>
    <row r="66" spans="1:8" ht="33.75">
      <c r="A66" s="181"/>
      <c r="B66" s="182"/>
      <c r="C66" s="184"/>
      <c r="D66" s="184"/>
      <c r="E66" s="184"/>
      <c r="F66" s="184"/>
      <c r="G66" s="184"/>
      <c r="H66" s="184"/>
    </row>
    <row r="101" spans="2:8">
      <c r="B101"/>
      <c r="C101"/>
      <c r="F101"/>
      <c r="G101"/>
      <c r="H101"/>
    </row>
    <row r="102" spans="2:8">
      <c r="B102"/>
      <c r="C102"/>
      <c r="F102"/>
      <c r="G102"/>
      <c r="H102"/>
    </row>
    <row r="103" spans="2:8">
      <c r="B103"/>
      <c r="C103"/>
      <c r="F103"/>
      <c r="G103"/>
      <c r="H103"/>
    </row>
  </sheetData>
  <mergeCells count="10">
    <mergeCell ref="A8:H8"/>
    <mergeCell ref="A12:B13"/>
    <mergeCell ref="C12:G12"/>
    <mergeCell ref="H12:H13"/>
    <mergeCell ref="A1:H1"/>
    <mergeCell ref="A3:H3"/>
    <mergeCell ref="A4:H4"/>
    <mergeCell ref="A5:H5"/>
    <mergeCell ref="A6:H6"/>
    <mergeCell ref="A7:H7"/>
  </mergeCells>
  <pageMargins left="0.59055118110236227" right="0.39370078740157483" top="0.39370078740157483" bottom="0.39370078740157483" header="0.31496062992125984" footer="0.31496062992125984"/>
  <pageSetup scale="2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14</vt:i4>
      </vt:variant>
    </vt:vector>
  </HeadingPairs>
  <TitlesOfParts>
    <vt:vector size="23" baseType="lpstr">
      <vt:lpstr>Formato 1</vt:lpstr>
      <vt:lpstr>Formato 2</vt:lpstr>
      <vt:lpstr>Formato 3</vt:lpstr>
      <vt:lpstr>Formato 4</vt:lpstr>
      <vt:lpstr>Formato 5</vt:lpstr>
      <vt:lpstr>Formato 6 a)</vt:lpstr>
      <vt:lpstr>Formato 6 b)</vt:lpstr>
      <vt:lpstr>Formato 6 c)</vt:lpstr>
      <vt:lpstr>Formato 6 d)</vt:lpstr>
      <vt:lpstr>'Formato 2'!Área_de_impresión</vt:lpstr>
      <vt:lpstr>'Formato 3'!Área_de_impresión</vt:lpstr>
      <vt:lpstr>'Formato 4'!Área_de_impresión</vt:lpstr>
      <vt:lpstr>'Formato 5'!Área_de_impresión</vt:lpstr>
      <vt:lpstr>'Formato 6 a)'!Área_de_impresión</vt:lpstr>
      <vt:lpstr>'Formato 6 b)'!Área_de_impresión</vt:lpstr>
      <vt:lpstr>'Formato 6 c)'!Área_de_impresión</vt:lpstr>
      <vt:lpstr>'Formato 6 d)'!Área_de_impresión</vt:lpstr>
      <vt:lpstr>'Formato 1'!Títulos_a_imprimir</vt:lpstr>
      <vt:lpstr>'Formato 2'!Títulos_a_imprimir</vt:lpstr>
      <vt:lpstr>'Formato 5'!Títulos_a_imprimir</vt:lpstr>
      <vt:lpstr>'Formato 6 a)'!Títulos_a_imprimir</vt:lpstr>
      <vt:lpstr>'Formato 6 b)'!Títulos_a_imprimir</vt:lpstr>
      <vt:lpstr>'Formato 6 c)'!Títulos_a_imprimir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2025-02-25T22:06:28Z</cp:lastPrinted>
  <dcterms:created xsi:type="dcterms:W3CDTF">2024-03-06T19:24:09Z</dcterms:created>
  <dcterms:modified xsi:type="dcterms:W3CDTF">2025-05-02T20:01:42Z</dcterms:modified>
</cp:coreProperties>
</file>