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ocuments\NATALI\06 ITDIF\"/>
    </mc:Choice>
  </mc:AlternateContent>
  <xr:revisionPtr revIDLastSave="0" documentId="13_ncr:1_{E6C70308-3039-48D0-8EDB-E5679BF86B27}" xr6:coauthVersionLast="36" xr6:coauthVersionMax="36" xr10:uidLastSave="{00000000-0000-0000-0000-000000000000}"/>
  <bookViews>
    <workbookView xWindow="0" yWindow="0" windowWidth="13440" windowHeight="11955" firstSheet="13" activeTab="13" xr2:uid="{00000000-000D-0000-FFFF-FFFF00000000}"/>
  </bookViews>
  <sheets>
    <sheet name="INGRESOS TOTALES" sheetId="1" r:id="rId1"/>
    <sheet name="INGRESOS PROPIOS" sheetId="2" r:id="rId2"/>
    <sheet name="IMPUESTOS TOTALES" sheetId="3" r:id="rId3"/>
    <sheet name="IMPUESTOS SOBRE NÓMINA" sheetId="4" r:id="rId4"/>
    <sheet name="DERECHOS" sheetId="5" r:id="rId5"/>
    <sheet name="PRODUCTOS" sheetId="19" r:id="rId6"/>
    <sheet name="APROVECHAMIENTOS" sheetId="8" r:id="rId7"/>
    <sheet name="INGRESOS FEDERALES" sheetId="12" r:id="rId8"/>
    <sheet name="RAMO 28" sheetId="13" r:id="rId9"/>
    <sheet name="RAMO 33" sheetId="14" r:id="rId10"/>
    <sheet name="FEIEF" sheetId="10" r:id="rId11"/>
    <sheet name="FONDOS DISTINTOS DE APORTACIONE" sheetId="20" r:id="rId12"/>
    <sheet name="EGRESOS TOTALES" sheetId="16" r:id="rId13"/>
    <sheet name="CLASIFICACIÓN ECONÓMICA" sheetId="15" r:id="rId14"/>
    <sheet name="FAIS" sheetId="21" r:id="rId15"/>
    <sheet name="FORTAMUN" sheetId="23" r:id="rId16"/>
    <sheet name="CLASIFICACIÓN FUNCIONAL" sheetId="17" r:id="rId17"/>
  </sheets>
  <definedNames>
    <definedName name="_xlnm.Print_Area" localSheetId="6">APROVECHAMIENTOS!$A$1:$I$12</definedName>
    <definedName name="_xlnm.Print_Area" localSheetId="13">'CLASIFICACIÓN ECONÓMICA'!$A$1:$I$58</definedName>
    <definedName name="_xlnm.Print_Area" localSheetId="16">'CLASIFICACIÓN FUNCIONAL'!$A$1:$M$47</definedName>
    <definedName name="_xlnm.Print_Area" localSheetId="4">DERECHOS!$A$1:$I$9</definedName>
    <definedName name="_xlnm.Print_Area" localSheetId="12">'EGRESOS TOTALES'!$A$1:$I$13</definedName>
    <definedName name="_xlnm.Print_Area" localSheetId="10">FEIEF!$A$1:$I$10</definedName>
    <definedName name="_xlnm.Print_Area" localSheetId="11">'FONDOS DISTINTOS DE APORTACIONE'!$A$1:$I$10</definedName>
    <definedName name="_xlnm.Print_Area" localSheetId="3">'IMPUESTOS SOBRE NÓMINA'!$A$1:$I$9</definedName>
    <definedName name="_xlnm.Print_Area" localSheetId="2">'IMPUESTOS TOTALES'!$A$1:$I$21</definedName>
    <definedName name="_xlnm.Print_Area" localSheetId="7">'INGRESOS FEDERALES'!$A$1:$I$15</definedName>
    <definedName name="_xlnm.Print_Area" localSheetId="5">PRODUCTOS!$A$1:$I$9</definedName>
    <definedName name="_xlnm.Print_Area" localSheetId="8">'RAMO 28'!$A$1:$I$23</definedName>
    <definedName name="_xlnm.Print_Area" localSheetId="9">'RAMO 33'!$A$1:$I$26</definedName>
    <definedName name="_xlnm.Database" localSheetId="14">#REF!</definedName>
    <definedName name="_xlnm.Database" localSheetId="11">#REF!</definedName>
    <definedName name="_xlnm.Database" localSheetId="15">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G22" i="21" l="1"/>
  <c r="L22" i="14"/>
  <c r="L20" i="3" l="1"/>
  <c r="L19" i="3"/>
  <c r="L18" i="3"/>
  <c r="L17" i="3"/>
  <c r="L16" i="3"/>
  <c r="L15" i="3"/>
  <c r="L14" i="3"/>
  <c r="L13" i="3"/>
  <c r="L12" i="3"/>
  <c r="L11" i="3"/>
  <c r="G23" i="23" l="1"/>
  <c r="P8" i="17"/>
  <c r="P17" i="17"/>
  <c r="P27" i="17"/>
  <c r="P39" i="17"/>
  <c r="L48" i="15"/>
  <c r="L45" i="15"/>
  <c r="L41" i="15"/>
  <c r="L33" i="15"/>
  <c r="L30" i="15"/>
  <c r="L27" i="15"/>
  <c r="L13" i="15"/>
  <c r="L9" i="15"/>
  <c r="L9" i="20"/>
  <c r="L9" i="10"/>
  <c r="L17" i="14"/>
  <c r="L13" i="14"/>
  <c r="L10" i="14"/>
  <c r="L8" i="13"/>
  <c r="L9" i="12" s="1"/>
  <c r="L8" i="8"/>
  <c r="L8" i="19"/>
  <c r="L8" i="5"/>
  <c r="L8" i="4"/>
  <c r="L10" i="3"/>
  <c r="L8" i="3" s="1"/>
  <c r="P45" i="17" l="1"/>
  <c r="L57" i="15"/>
  <c r="L11" i="16" s="1"/>
  <c r="L38" i="15"/>
  <c r="L10" i="16" s="1"/>
  <c r="L8" i="14"/>
  <c r="L10" i="12" s="1"/>
  <c r="L8" i="12" s="1"/>
  <c r="L10" i="1" s="1"/>
  <c r="L21" i="2"/>
  <c r="L10" i="2"/>
  <c r="L8" i="16" l="1"/>
  <c r="L8" i="15"/>
  <c r="L8" i="2"/>
  <c r="L9" i="1" s="1"/>
  <c r="L8" i="1" s="1"/>
  <c r="K8" i="8"/>
  <c r="K33" i="15"/>
  <c r="K27" i="15" l="1"/>
  <c r="K13" i="15"/>
  <c r="K10" i="2" l="1"/>
  <c r="F23" i="23" l="1"/>
  <c r="F22" i="21"/>
  <c r="O39" i="17"/>
  <c r="O27" i="17"/>
  <c r="O17" i="17"/>
  <c r="O8" i="17"/>
  <c r="O5" i="17"/>
  <c r="K48" i="15"/>
  <c r="K45" i="15"/>
  <c r="K41" i="15"/>
  <c r="K30" i="15"/>
  <c r="K9" i="15"/>
  <c r="K9" i="10"/>
  <c r="K22" i="14"/>
  <c r="K17" i="14"/>
  <c r="K13" i="14"/>
  <c r="K10" i="14"/>
  <c r="B8" i="13"/>
  <c r="C8" i="13"/>
  <c r="D8" i="13"/>
  <c r="E8" i="13"/>
  <c r="F8" i="13"/>
  <c r="G8" i="13"/>
  <c r="K8" i="13"/>
  <c r="K9" i="12" s="1"/>
  <c r="K8" i="19"/>
  <c r="K8" i="5"/>
  <c r="K6" i="5"/>
  <c r="K6" i="4"/>
  <c r="K20" i="3"/>
  <c r="K19" i="3"/>
  <c r="K18" i="3"/>
  <c r="K8" i="4" s="1"/>
  <c r="K17" i="3"/>
  <c r="K16" i="3"/>
  <c r="K15" i="3"/>
  <c r="K14" i="3"/>
  <c r="K13" i="3"/>
  <c r="K12" i="3"/>
  <c r="K11" i="3"/>
  <c r="K21" i="2"/>
  <c r="K38" i="15" l="1"/>
  <c r="K8" i="14"/>
  <c r="K10" i="12" s="1"/>
  <c r="O45" i="17"/>
  <c r="K57" i="15"/>
  <c r="K11" i="16" s="1"/>
  <c r="K8" i="2"/>
  <c r="K9" i="1" s="1"/>
  <c r="K10" i="3"/>
  <c r="K8" i="3" s="1"/>
  <c r="J26" i="15"/>
  <c r="K8" i="15" l="1"/>
  <c r="K10" i="16"/>
  <c r="K8" i="16" s="1"/>
  <c r="J8" i="8"/>
  <c r="C23" i="23" l="1"/>
  <c r="D23" i="23"/>
  <c r="E23" i="23"/>
  <c r="B23" i="23"/>
  <c r="C22" i="21"/>
  <c r="D22" i="21"/>
  <c r="E22" i="21"/>
  <c r="B22" i="21"/>
  <c r="J11" i="3" l="1"/>
  <c r="J12" i="3"/>
  <c r="J13" i="3"/>
  <c r="J14" i="3"/>
  <c r="J15" i="3"/>
  <c r="J16" i="3"/>
  <c r="J17" i="3"/>
  <c r="J18" i="3"/>
  <c r="J19" i="3"/>
  <c r="J20" i="3"/>
  <c r="E8" i="23" l="1"/>
  <c r="E7" i="21"/>
  <c r="N39" i="17"/>
  <c r="N27" i="17"/>
  <c r="N17" i="17"/>
  <c r="N8" i="17"/>
  <c r="N5" i="17"/>
  <c r="J48" i="15"/>
  <c r="J45" i="15"/>
  <c r="J41" i="15"/>
  <c r="J33" i="15"/>
  <c r="J30" i="15"/>
  <c r="J13" i="15"/>
  <c r="J9" i="15"/>
  <c r="J6" i="15"/>
  <c r="J6" i="16"/>
  <c r="J9" i="20"/>
  <c r="J7" i="20"/>
  <c r="J9" i="10"/>
  <c r="J7" i="10"/>
  <c r="J22" i="14"/>
  <c r="J17" i="14"/>
  <c r="J13" i="14"/>
  <c r="J10" i="14"/>
  <c r="J6" i="14"/>
  <c r="J8" i="13"/>
  <c r="J9" i="12" s="1"/>
  <c r="J6" i="13"/>
  <c r="J6" i="12"/>
  <c r="J6" i="8"/>
  <c r="J8" i="19"/>
  <c r="J6" i="19"/>
  <c r="J8" i="5"/>
  <c r="J6" i="5"/>
  <c r="J8" i="4"/>
  <c r="J6" i="4"/>
  <c r="J10" i="3"/>
  <c r="J8" i="3" s="1"/>
  <c r="J21" i="2"/>
  <c r="J10" i="2"/>
  <c r="J8" i="14" l="1"/>
  <c r="J10" i="12" s="1"/>
  <c r="J8" i="12" s="1"/>
  <c r="J10" i="1" s="1"/>
  <c r="J8" i="2"/>
  <c r="J9" i="1" s="1"/>
  <c r="N45" i="17"/>
  <c r="J57" i="15"/>
  <c r="J11" i="16" s="1"/>
  <c r="J38" i="15"/>
  <c r="J10" i="16" s="1"/>
  <c r="I26" i="15"/>
  <c r="J8" i="1" l="1"/>
  <c r="J8" i="16"/>
  <c r="J8" i="15"/>
  <c r="D8" i="23" l="1"/>
  <c r="D7" i="21"/>
  <c r="M39" i="17"/>
  <c r="M27" i="17"/>
  <c r="M17" i="17"/>
  <c r="M8" i="17"/>
  <c r="M5" i="17"/>
  <c r="I48" i="15"/>
  <c r="I45" i="15"/>
  <c r="I41" i="15"/>
  <c r="I33" i="15"/>
  <c r="I30" i="15"/>
  <c r="I13" i="15"/>
  <c r="I9" i="15"/>
  <c r="I6" i="15"/>
  <c r="I6" i="16"/>
  <c r="H9" i="20"/>
  <c r="I9" i="20"/>
  <c r="I7" i="20"/>
  <c r="H9" i="10"/>
  <c r="I9" i="10"/>
  <c r="I7" i="10"/>
  <c r="I22" i="14"/>
  <c r="I17" i="14"/>
  <c r="I13" i="14"/>
  <c r="I10" i="14"/>
  <c r="I6" i="14"/>
  <c r="I8" i="13"/>
  <c r="I9" i="12" s="1"/>
  <c r="I6" i="13"/>
  <c r="I6" i="12"/>
  <c r="M45" i="17" l="1"/>
  <c r="I57" i="15"/>
  <c r="I11" i="16" s="1"/>
  <c r="I38" i="15"/>
  <c r="I8" i="14"/>
  <c r="I10" i="12" s="1"/>
  <c r="I8" i="12" s="1"/>
  <c r="I10" i="1" s="1"/>
  <c r="I8" i="8"/>
  <c r="I6" i="8"/>
  <c r="I8" i="19"/>
  <c r="I6" i="19"/>
  <c r="I8" i="5"/>
  <c r="I6" i="5"/>
  <c r="I6" i="4"/>
  <c r="I20" i="3"/>
  <c r="I19" i="3"/>
  <c r="I18" i="3"/>
  <c r="I8" i="4" s="1"/>
  <c r="I17" i="3"/>
  <c r="I16" i="3"/>
  <c r="I15" i="3"/>
  <c r="I14" i="3"/>
  <c r="I13" i="3"/>
  <c r="I12" i="3"/>
  <c r="I11" i="3"/>
  <c r="I6" i="3"/>
  <c r="I8" i="15" l="1"/>
  <c r="I10" i="16"/>
  <c r="I8" i="16" s="1"/>
  <c r="I10" i="3"/>
  <c r="I8" i="3" s="1"/>
  <c r="I21" i="2" l="1"/>
  <c r="I10" i="2"/>
  <c r="I8" i="2" l="1"/>
  <c r="I9" i="1" s="1"/>
  <c r="I8" i="1" s="1"/>
  <c r="H41" i="15"/>
  <c r="H11" i="3" l="1"/>
  <c r="H12" i="3"/>
  <c r="H6" i="16" l="1"/>
  <c r="H6" i="15"/>
  <c r="H8" i="13" l="1"/>
  <c r="C8" i="23" l="1"/>
  <c r="B8" i="23"/>
  <c r="C7" i="21"/>
  <c r="B7" i="21"/>
  <c r="G8" i="8" l="1"/>
  <c r="H8" i="8" l="1"/>
  <c r="H7" i="20" l="1"/>
  <c r="G7" i="20"/>
  <c r="F7" i="20"/>
  <c r="L39" i="17"/>
  <c r="L27" i="17"/>
  <c r="L17" i="17"/>
  <c r="L8" i="17"/>
  <c r="L5" i="17"/>
  <c r="H48" i="15"/>
  <c r="H45" i="15"/>
  <c r="H33" i="15"/>
  <c r="H30" i="15"/>
  <c r="H13" i="15"/>
  <c r="H9" i="15"/>
  <c r="H7" i="10"/>
  <c r="H22" i="14"/>
  <c r="H17" i="14"/>
  <c r="H13" i="14"/>
  <c r="H10" i="14"/>
  <c r="H6" i="14"/>
  <c r="H9" i="12"/>
  <c r="H6" i="13"/>
  <c r="H6" i="12"/>
  <c r="H6" i="8"/>
  <c r="H8" i="19"/>
  <c r="H6" i="19"/>
  <c r="H8" i="5"/>
  <c r="H6" i="5"/>
  <c r="H6" i="4"/>
  <c r="H20" i="3"/>
  <c r="H19" i="3"/>
  <c r="H18" i="3"/>
  <c r="H8" i="4" s="1"/>
  <c r="H17" i="3"/>
  <c r="H16" i="3"/>
  <c r="H15" i="3"/>
  <c r="H14" i="3"/>
  <c r="H13" i="3"/>
  <c r="H6" i="3"/>
  <c r="H21" i="2"/>
  <c r="H10" i="2"/>
  <c r="H6" i="2"/>
  <c r="L45" i="17" l="1"/>
  <c r="H57" i="15"/>
  <c r="H11" i="16" s="1"/>
  <c r="H38" i="15"/>
  <c r="H8" i="14"/>
  <c r="H10" i="12" s="1"/>
  <c r="H8" i="2"/>
  <c r="H9" i="1" s="1"/>
  <c r="H10" i="3"/>
  <c r="H8" i="3" s="1"/>
  <c r="G21" i="2"/>
  <c r="H8" i="12" l="1"/>
  <c r="H10" i="1" s="1"/>
  <c r="H8" i="1" s="1"/>
  <c r="H8" i="15"/>
  <c r="H10" i="16"/>
  <c r="H8" i="16" s="1"/>
  <c r="K39" i="17"/>
  <c r="K27" i="17"/>
  <c r="K17" i="17"/>
  <c r="K8" i="17"/>
  <c r="K5" i="17"/>
  <c r="G48" i="15"/>
  <c r="G45" i="15"/>
  <c r="G41" i="15"/>
  <c r="G33" i="15"/>
  <c r="G30" i="15"/>
  <c r="G13" i="15"/>
  <c r="G9" i="15"/>
  <c r="G6" i="15"/>
  <c r="G6" i="16"/>
  <c r="G7" i="10"/>
  <c r="G22" i="14"/>
  <c r="G17" i="14"/>
  <c r="G13" i="14"/>
  <c r="G10" i="14"/>
  <c r="G6" i="14"/>
  <c r="G9" i="12"/>
  <c r="G6" i="13"/>
  <c r="G6" i="12"/>
  <c r="G6" i="8"/>
  <c r="G8" i="19"/>
  <c r="G6" i="19"/>
  <c r="G8" i="5"/>
  <c r="G6" i="5"/>
  <c r="G6" i="4"/>
  <c r="G20" i="3"/>
  <c r="G19" i="3"/>
  <c r="G18" i="3"/>
  <c r="G8" i="4" s="1"/>
  <c r="G17" i="3"/>
  <c r="G16" i="3"/>
  <c r="G15" i="3"/>
  <c r="G14" i="3"/>
  <c r="G13" i="3"/>
  <c r="G12" i="3"/>
  <c r="G11" i="3"/>
  <c r="G6" i="3"/>
  <c r="G10" i="2"/>
  <c r="G6" i="2"/>
  <c r="G8" i="2" l="1"/>
  <c r="G9" i="1" s="1"/>
  <c r="G10" i="3"/>
  <c r="G8" i="3" s="1"/>
  <c r="K45" i="17"/>
  <c r="G57" i="15"/>
  <c r="G11" i="16" s="1"/>
  <c r="G38" i="15"/>
  <c r="G8" i="14"/>
  <c r="G10" i="12" s="1"/>
  <c r="J5" i="17"/>
  <c r="F6" i="15"/>
  <c r="F6" i="16"/>
  <c r="F7" i="10"/>
  <c r="F6" i="14"/>
  <c r="F6" i="13"/>
  <c r="F6" i="12"/>
  <c r="F6" i="8"/>
  <c r="F6" i="19"/>
  <c r="F6" i="5"/>
  <c r="F6" i="4"/>
  <c r="F6" i="3"/>
  <c r="F6" i="2"/>
  <c r="G8" i="12" l="1"/>
  <c r="G10" i="1" s="1"/>
  <c r="G8" i="1" s="1"/>
  <c r="G8" i="15"/>
  <c r="G10" i="16"/>
  <c r="G8" i="16" s="1"/>
  <c r="F45" i="15"/>
  <c r="F41" i="15"/>
  <c r="F17" i="14" l="1"/>
  <c r="F13" i="14" l="1"/>
  <c r="F22" i="14"/>
  <c r="F20" i="3" l="1"/>
  <c r="F19" i="3"/>
  <c r="F18" i="3"/>
  <c r="F8" i="4" s="1"/>
  <c r="F17" i="3"/>
  <c r="F16" i="3"/>
  <c r="F15" i="3"/>
  <c r="F14" i="3"/>
  <c r="F13" i="3"/>
  <c r="F12" i="3"/>
  <c r="F11" i="3"/>
  <c r="F8" i="8"/>
  <c r="F8" i="19"/>
  <c r="F8" i="5"/>
  <c r="F33" i="15" l="1"/>
  <c r="F13" i="15" l="1"/>
  <c r="J39" i="17" l="1"/>
  <c r="J27" i="17"/>
  <c r="F10" i="2"/>
  <c r="F21" i="2"/>
  <c r="F10" i="3"/>
  <c r="F9" i="12"/>
  <c r="F10" i="14"/>
  <c r="F9" i="15"/>
  <c r="F30" i="15"/>
  <c r="F48" i="15"/>
  <c r="F57" i="15" s="1"/>
  <c r="J8" i="17"/>
  <c r="J17" i="17"/>
  <c r="F8" i="14" l="1"/>
  <c r="F10" i="12" s="1"/>
  <c r="F8" i="12" s="1"/>
  <c r="F10" i="1" s="1"/>
  <c r="F8" i="2"/>
  <c r="F9" i="1" s="1"/>
  <c r="F8" i="3"/>
  <c r="F11" i="16"/>
  <c r="F38" i="15"/>
  <c r="F10" i="16" s="1"/>
  <c r="J45" i="17"/>
  <c r="B13" i="15"/>
  <c r="F8" i="1" l="1"/>
  <c r="F8" i="16"/>
  <c r="F8" i="15"/>
  <c r="H39" i="17"/>
  <c r="G39" i="17"/>
  <c r="F39" i="17"/>
  <c r="H27" i="17"/>
  <c r="G27" i="17"/>
  <c r="F27" i="17"/>
  <c r="I17" i="17"/>
  <c r="H17" i="17"/>
  <c r="G17" i="17"/>
  <c r="F17" i="17"/>
  <c r="I8" i="17"/>
  <c r="H8" i="17"/>
  <c r="G8" i="17"/>
  <c r="F8" i="17"/>
  <c r="B8" i="16"/>
  <c r="C8" i="16"/>
  <c r="D8" i="16"/>
  <c r="E8" i="16"/>
  <c r="B10" i="14"/>
  <c r="C10" i="14"/>
  <c r="D10" i="14"/>
  <c r="E10" i="14"/>
  <c r="B46" i="15"/>
  <c r="I45" i="17" l="1"/>
  <c r="G45" i="17"/>
  <c r="F45" i="17"/>
  <c r="H45" i="17"/>
  <c r="B45" i="15"/>
  <c r="C45" i="15"/>
  <c r="D45" i="15"/>
  <c r="B48" i="15"/>
  <c r="C48" i="15"/>
  <c r="D48" i="15"/>
  <c r="E48" i="15"/>
  <c r="E45" i="15"/>
  <c r="B41" i="15"/>
  <c r="C41" i="15"/>
  <c r="D41" i="15"/>
  <c r="E41" i="15"/>
  <c r="C13" i="15"/>
  <c r="D13" i="15"/>
  <c r="E13" i="15"/>
  <c r="B33" i="15"/>
  <c r="C33" i="15"/>
  <c r="D33" i="15"/>
  <c r="E33" i="15"/>
  <c r="B30" i="15"/>
  <c r="C30" i="15"/>
  <c r="D30" i="15"/>
  <c r="E30" i="15"/>
  <c r="B9" i="15"/>
  <c r="C9" i="15"/>
  <c r="D9" i="15"/>
  <c r="E9" i="15"/>
  <c r="C57" i="15" l="1"/>
  <c r="D57" i="15"/>
  <c r="B57" i="15"/>
  <c r="E57" i="15"/>
  <c r="C38" i="15"/>
  <c r="B38" i="15"/>
  <c r="D38" i="15"/>
  <c r="E38" i="15"/>
  <c r="B8" i="14"/>
  <c r="C8" i="14"/>
  <c r="D8" i="14"/>
  <c r="E8" i="14"/>
  <c r="B8" i="12"/>
  <c r="B10" i="1" s="1"/>
  <c r="C8" i="12"/>
  <c r="C10" i="1" s="1"/>
  <c r="D8" i="12"/>
  <c r="D10" i="1" s="1"/>
  <c r="E8" i="12"/>
  <c r="E10" i="1" s="1"/>
  <c r="E10" i="3"/>
  <c r="E8" i="3" s="1"/>
  <c r="D10" i="3"/>
  <c r="D8" i="3" s="1"/>
  <c r="C10" i="3"/>
  <c r="C8" i="3" s="1"/>
  <c r="B10" i="3"/>
  <c r="B8" i="3" s="1"/>
  <c r="E21" i="2"/>
  <c r="E10" i="2"/>
  <c r="B21" i="2"/>
  <c r="C21" i="2"/>
  <c r="D21" i="2"/>
  <c r="B10" i="2"/>
  <c r="C10" i="2"/>
  <c r="D10" i="2"/>
  <c r="B8" i="2" l="1"/>
  <c r="B9" i="1" s="1"/>
  <c r="B8" i="1" s="1"/>
  <c r="C8" i="15"/>
  <c r="E8" i="15"/>
  <c r="D8" i="2"/>
  <c r="D9" i="1" s="1"/>
  <c r="D8" i="1" s="1"/>
  <c r="B8" i="15"/>
  <c r="D8" i="15"/>
  <c r="E8" i="2"/>
  <c r="E9" i="1" s="1"/>
  <c r="E8" i="1" s="1"/>
  <c r="C8" i="2"/>
  <c r="C9" i="1" s="1"/>
  <c r="C8" i="1" s="1"/>
  <c r="K9" i="20" l="1"/>
  <c r="K8" i="12"/>
  <c r="K10" i="1" s="1"/>
  <c r="K8" i="1" s="1"/>
</calcChain>
</file>

<file path=xl/sharedStrings.xml><?xml version="1.0" encoding="utf-8"?>
<sst xmlns="http://schemas.openxmlformats.org/spreadsheetml/2006/main" count="284" uniqueCount="182">
  <si>
    <t>Ingresos Propios</t>
  </si>
  <si>
    <t>Federales</t>
  </si>
  <si>
    <t>Otros Ingresos</t>
  </si>
  <si>
    <t>GOBIERNO DEL ESTADO DE CAMPECHE</t>
  </si>
  <si>
    <t>(Miles de pesos)</t>
  </si>
  <si>
    <t>Concepto</t>
  </si>
  <si>
    <t>Total</t>
  </si>
  <si>
    <t>Al comercio de Libros, Periódicos y Revistas</t>
  </si>
  <si>
    <t>Sobre Loterías, Rifas, Sorteos y Concursos</t>
  </si>
  <si>
    <t>Sobre Servicios de Hospedaje</t>
  </si>
  <si>
    <t>Sobre Tenencia o Uso de Vehículos</t>
  </si>
  <si>
    <t>Sobre Extracción de Materiales del Suelo y Subsuelo</t>
  </si>
  <si>
    <t>A la Venta Final de Bebidas con Contenido Alcohólico</t>
  </si>
  <si>
    <t>Sobre Nóminas</t>
  </si>
  <si>
    <t>Accesorios</t>
  </si>
  <si>
    <t>Derechos</t>
  </si>
  <si>
    <t>Productos</t>
  </si>
  <si>
    <t>Aprovechamientos</t>
  </si>
  <si>
    <t>Adicional para la Preservación del Patrimonio Cultural, Infraestructura y Deporte</t>
  </si>
  <si>
    <t xml:space="preserve">Tributarios                                                                                                     </t>
  </si>
  <si>
    <t xml:space="preserve">No Tributarios                                                                                                </t>
  </si>
  <si>
    <t>A las Erogaciones en Juegos y Concursos</t>
  </si>
  <si>
    <t>Fondo de Estabilización de los Ingresos de las Entidades Federativas (FEIEF)</t>
  </si>
  <si>
    <t>Ramo 28</t>
  </si>
  <si>
    <t>Ramo 33</t>
  </si>
  <si>
    <t>Fondo General</t>
  </si>
  <si>
    <t>Fondo de Extracción de Hidrocarburos</t>
  </si>
  <si>
    <t>IEPS de Gasolina y Diesel</t>
  </si>
  <si>
    <t>Fondo de Fomento Municipal</t>
  </si>
  <si>
    <t>Impuesto Especial sobre Producción y Servicios</t>
  </si>
  <si>
    <t>Impuesto sobre Tenencia o Uso de Vehículos</t>
  </si>
  <si>
    <t>Fondo de Compesación  del Impuesto sobre Automóviles Nuevos</t>
  </si>
  <si>
    <t>Fondo de Fiscalización y Recaudación</t>
  </si>
  <si>
    <t>Servicios de Salud</t>
  </si>
  <si>
    <t>Infraestructura  Social</t>
  </si>
  <si>
    <t>Estatal</t>
  </si>
  <si>
    <t>Municipal</t>
  </si>
  <si>
    <t>Fortalecimiento  de los Municipios</t>
  </si>
  <si>
    <t>Aportaciones  Múltiples</t>
  </si>
  <si>
    <t>Asistencia Social</t>
  </si>
  <si>
    <t>Infraestructura  Educativa Básica</t>
  </si>
  <si>
    <t>Infraestructuta  EducativaSuperior</t>
  </si>
  <si>
    <t>Seguridad Pública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</si>
  <si>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</si>
  <si>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</si>
  <si>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</si>
  <si>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</si>
  <si>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</si>
  <si>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SERVICIOS PERSONALES</t>
  </si>
  <si>
    <t>MATERIALES Y SUMINISTROS</t>
  </si>
  <si>
    <t>SERVICIOS GENERALES</t>
  </si>
  <si>
    <t>TRANSFERENCIAS, ASIGNACIONES, SUBSIDIOS Y OTRAS AYUDAS</t>
  </si>
  <si>
    <t>PODERES LEGISLATIVO Y JUDICIAL</t>
  </si>
  <si>
    <t>ORGANISMOS PÚBLICOS AUTÓNOMOS</t>
  </si>
  <si>
    <t>ORGANISMOS DESCENTRALIZADOS</t>
  </si>
  <si>
    <t>EMPRESAS DE PARTICIPACIÓN ESTATAL</t>
  </si>
  <si>
    <t>FONDO CAMPECHE</t>
  </si>
  <si>
    <t>2% SOBRE NÓMINA</t>
  </si>
  <si>
    <t>FIDEICOMISO FOFAECAM</t>
  </si>
  <si>
    <t>MUNICIPIOS</t>
  </si>
  <si>
    <t>INVERSIÓN PÚBLICA</t>
  </si>
  <si>
    <t>PARTICIPACIONES Y APORTACIONES</t>
  </si>
  <si>
    <t>PARTICIPACIONES A MUNICIPIOS</t>
  </si>
  <si>
    <t>DEUDA PUBLICA</t>
  </si>
  <si>
    <t>AMORTIZACIONES DE LA DEUDA INTERNA</t>
  </si>
  <si>
    <t>INTERESES DE LA DEUDA INTERNA</t>
  </si>
  <si>
    <t>ADEUDO DE  EJERCICIOS FISCALES ANTERIORES (ADEFAS)</t>
  </si>
  <si>
    <t>EGRESOS ESTATALES</t>
  </si>
  <si>
    <t>FONDO DE APORTACIONES PARA LOS SERVICIOS DE SALUD (FASSA)</t>
  </si>
  <si>
    <t>FONDO DE APORTACIONES PARA LA INFRAESTRUCTURA SOCIAL (FAIS)</t>
  </si>
  <si>
    <t>ESTATAL</t>
  </si>
  <si>
    <t>MUNICIPAL</t>
  </si>
  <si>
    <t>FONDO DE APORTACIONES MULTIPLES (FAM)</t>
  </si>
  <si>
    <t>INFRAESTRUCTURA EDUCATIVA BASICA, MEDIA SUPERIOR Y SUPERIOR</t>
  </si>
  <si>
    <t>ASISTENCIA SOCIAL</t>
  </si>
  <si>
    <t>EDUCACION DE ADULTOS</t>
  </si>
  <si>
    <t>FONDO DE APORTACIONES PARA EL FORTALECIMIENTO DE LAS ENTIDADES FEDERATIVAS (FAFEF)</t>
  </si>
  <si>
    <t>DIVERSOS CONVENIOS FEDERALES</t>
  </si>
  <si>
    <t>EGRESOS FEDERALIZADOS</t>
  </si>
  <si>
    <t>FONDO DE APORTACIONES PARA LA EDUCACION TECNOLOGICA Y DE ADULTOS (FAETA)</t>
  </si>
  <si>
    <t>FONDO DE APORTACIONES PARA LA SEGURIDAD PUBLICA DE LOS ESTADOS Y EL D.F. (FASP)</t>
  </si>
  <si>
    <t>FONDO DE APORTACIONES PARA EL FORTALECIMIENTO DE LOS MUNICIPIOS Y DEMARCACIONES TERRITORIALES DEL D.F. (FORTAMUN)</t>
  </si>
  <si>
    <t>REMANENTES DEL FAM</t>
  </si>
  <si>
    <t>FONDO PARA ENTIDADES FEDERATIVAS Y MUNICIPIOS PRODUCTORES DE HIDROCARBUROS</t>
  </si>
  <si>
    <t>FONDO DE ESTABILIZACIÓN DE LOS INGRESOS DE LAS ENTIDADES FEDERATIVAS (FEIEF)</t>
  </si>
  <si>
    <t>ADEFAS FEDERALES</t>
  </si>
  <si>
    <t>Egresos Estatales</t>
  </si>
  <si>
    <t>Egresos Federalizados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</si>
  <si>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</si>
  <si>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</si>
  <si>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</si>
  <si>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</si>
  <si>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</si>
  <si>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</si>
  <si>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</si>
  <si>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</si>
  <si>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</si>
  <si>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</si>
  <si>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</si>
  <si>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</si>
  <si>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</si>
  <si>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</si>
  <si>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</si>
  <si>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</si>
  <si>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</si>
  <si>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</si>
  <si>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</si>
  <si>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</si>
  <si>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Energia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</si>
  <si>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</si>
  <si>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</si>
  <si>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</si>
  <si>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</si>
  <si>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</si>
  <si>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</si>
  <si>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</si>
  <si>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</si>
  <si>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</si>
  <si>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</si>
  <si>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</si>
  <si>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FONDO DE DESASTRES NATURALES</t>
  </si>
  <si>
    <t>FONDO DE ESTABILIZACIÓN DE LOS INGRESOS DE LAS</t>
  </si>
  <si>
    <t>GASTO DE LA DEUDA PÚBLICA INTERNA</t>
  </si>
  <si>
    <t>CONCEPTO</t>
  </si>
  <si>
    <r>
      <t>Impuesto sobre Automóviles Nuevos</t>
    </r>
    <r>
      <rPr>
        <b/>
        <vertAlign val="superscript"/>
        <sz val="10"/>
        <color rgb="FF000000"/>
        <rFont val="Calibri Light"/>
        <family val="2"/>
      </rPr>
      <t>1</t>
    </r>
  </si>
  <si>
    <r>
      <t>Fondo de Impuesto Sobre la Renta</t>
    </r>
    <r>
      <rPr>
        <b/>
        <vertAlign val="superscript"/>
        <sz val="10"/>
        <color rgb="FF000000"/>
        <rFont val="Calibri Light"/>
        <family val="2"/>
      </rPr>
      <t>2</t>
    </r>
  </si>
  <si>
    <r>
      <rPr>
        <b/>
        <sz val="6"/>
        <color rgb="FF000000"/>
        <rFont val="Calibri Light"/>
        <family val="2"/>
      </rPr>
      <t>1</t>
    </r>
    <r>
      <rPr>
        <sz val="6"/>
        <color rgb="FF000000"/>
        <rFont val="Calibri Light"/>
        <family val="2"/>
      </rPr>
      <t xml:space="preserve"> A partir del año 2017 se encuentran registrados en aprovechamientos</t>
    </r>
  </si>
  <si>
    <r>
      <rPr>
        <b/>
        <sz val="6"/>
        <color rgb="FF000000"/>
        <rFont val="Calibri Light"/>
        <family val="2"/>
      </rPr>
      <t>2</t>
    </r>
    <r>
      <rPr>
        <sz val="6"/>
        <color rgb="FF000000"/>
        <rFont val="Calibri Light"/>
        <family val="2"/>
      </rPr>
      <t xml:space="preserve"> En los años 2015 y 2016 se encuentran registrados en aprovechamientos</t>
    </r>
  </si>
  <si>
    <t>Convenios y Programas entre el Gobierno Federal y el Estado</t>
  </si>
  <si>
    <t>Financiamientos</t>
  </si>
  <si>
    <t>FASSA TESOFE</t>
  </si>
  <si>
    <t>FASSA VIRTUAL</t>
  </si>
  <si>
    <r>
      <t xml:space="preserve">Incentivos Derivados de la Colaboración Fiscal </t>
    </r>
    <r>
      <rPr>
        <b/>
        <sz val="12"/>
        <color rgb="FF000000"/>
        <rFont val="Calibri"/>
        <family val="2"/>
      </rPr>
      <t>₁</t>
    </r>
  </si>
  <si>
    <r>
      <rPr>
        <b/>
        <sz val="12"/>
        <color rgb="FF000000"/>
        <rFont val="Calibri"/>
        <family val="2"/>
      </rPr>
      <t>₁</t>
    </r>
    <r>
      <rPr>
        <sz val="8"/>
        <color rgb="FF000000"/>
        <rFont val="Calibri Light"/>
        <family val="2"/>
      </rPr>
      <t xml:space="preserve">   Del año 2013 al 2017 se encuentra registrado en Aprovechamientos</t>
    </r>
  </si>
  <si>
    <t>FONDO DE APORTACIONES DE NOMINA EDUCATIVA Y GASTO OPERATIVO (FONE)</t>
  </si>
  <si>
    <t>Fondo para Entidades Federativas y Municipios Productores de Hidrocarburos</t>
  </si>
  <si>
    <t>FONDOS DISTINTOS DE APORTACIONES</t>
  </si>
  <si>
    <t>APORTACIONES A CONVENIOS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</si>
  <si>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</si>
  <si>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</si>
  <si>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</si>
  <si>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</si>
  <si>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</si>
  <si>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</si>
  <si>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</si>
  <si>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</si>
  <si>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</si>
  <si>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</si>
  <si>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</si>
  <si>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</si>
  <si>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</si>
  <si>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</si>
  <si>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</si>
  <si>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Fondo de Estabilización de los Ingresos de las Entidades Federativas</t>
  </si>
  <si>
    <t>DEPENDENCIAS Y ÓRGANOS ADMINISTRATIVOS DESCONCENTRADOS</t>
  </si>
  <si>
    <t>Fortalecimientos de Entidades Federativas</t>
  </si>
  <si>
    <t>Dzitbalché</t>
  </si>
  <si>
    <t>Seybaplaya</t>
  </si>
  <si>
    <t>Fuente: Secretaría de Administración y Finanzas</t>
  </si>
  <si>
    <t>FUENTE: Secretaria de Administración y Finanzas</t>
  </si>
  <si>
    <t>INVERSIONES FINANCIERAS Y OTRAS PROVISIONES</t>
  </si>
  <si>
    <t xml:space="preserve">     INVERSIONES EN FIDEICOMISOS DEL PODER EJECUTIVO</t>
  </si>
  <si>
    <t xml:space="preserve">     PROVISIONES DEL ESTADO</t>
  </si>
  <si>
    <t>BIENES MUEBLES, INMUEBLES E INTANGIBLES</t>
  </si>
  <si>
    <t>INGRESOS PROPIOS, 2013-2023</t>
  </si>
  <si>
    <t>IMPUESTOS TOTALES, 2013-2023</t>
  </si>
  <si>
    <t>INGRESOS TOTALES, 2013-2023</t>
  </si>
  <si>
    <t>IMPUESTOS SOBRE NÓMINA, 2013-2023</t>
  </si>
  <si>
    <t>DERECHOS, 2013-2023</t>
  </si>
  <si>
    <t>PRODUCTOS, 2013-2023</t>
  </si>
  <si>
    <t>INGRESOS FEDERALES, 2013-2023</t>
  </si>
  <si>
    <t>RAMO 28, 2013-2023</t>
  </si>
  <si>
    <t>RAMO 33, 2013-2023</t>
  </si>
  <si>
    <t xml:space="preserve"> ENTIDADES FEDERATIVAS (FEIEF), 2013-2023</t>
  </si>
  <si>
    <t>2013-2023</t>
  </si>
  <si>
    <t>EGRESOS TOTALES, 2013-2023</t>
  </si>
  <si>
    <t>EGRESOS EN CLASIFICACIÓN ECONÓMICA, 2013-2023</t>
  </si>
  <si>
    <t>2018-2023</t>
  </si>
  <si>
    <t>CLASIFICACIÓN FUNCIONAL DEL GASTO, 2013-2023</t>
  </si>
  <si>
    <t>APROVECHAMIENTOS, 2013-2023</t>
  </si>
  <si>
    <t>FINALIDAD / FUNCIÓN</t>
  </si>
  <si>
    <t>EDUCACION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</si>
</sst>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5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1"/>
      <color rgb="FF000000"/>
      <name val="Azo Sans"/>
      <family val="3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0"/>
      <color rgb="FF000000"/>
      <name val="Calibri Light"/>
      <family val="2"/>
    </font>
    <font>
      <sz val="8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b/>
      <vertAlign val="superscript"/>
      <sz val="10"/>
      <color rgb="FF000000"/>
      <name val="Calibri Light"/>
      <family val="2"/>
    </font>
    <font>
      <sz val="6"/>
      <color rgb="FF000000"/>
      <name val="Calibri Light"/>
      <family val="2"/>
    </font>
    <font>
      <b/>
      <sz val="6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2"/>
      <color rgb="FF000000"/>
      <name val="Calibri Light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9"/>
      <name val="Calibri Light"/>
      <family val="2"/>
    </font>
    <font>
      <b/>
      <sz val="12"/>
      <color rgb="FF000000"/>
      <name val="Calibri"/>
      <family val="2"/>
    </font>
    <font>
      <b/>
      <sz val="10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3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4" fillId="0" borderId="1"/>
    <xf numFmtId="0" fontId="5" fillId="0" borderId="1"/>
    <xf numFmtId="43" fontId="1" fillId="0" borderId="1" applyFont="0" applyFill="0" applyBorder="0" applyAlignment="0" applyProtection="0"/>
    <xf numFmtId="43" fontId="2" fillId="0" borderId="1" applyFont="0" applyFill="0" applyBorder="0" applyAlignment="0" applyProtection="0"/>
  </cellStyleXfs>
  <cellXfs count="261">
    <xf numFmtId="0" fontId="0" fillId="0" borderId="0" xfId="0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Fill="1"/>
    <xf numFmtId="0" fontId="7" fillId="0" borderId="0" xfId="0" applyFont="1" applyAlignment="1">
      <alignment horizontal="left" vertical="center" wrapText="1"/>
    </xf>
    <xf numFmtId="41" fontId="7" fillId="0" borderId="0" xfId="0" applyNumberFormat="1" applyFont="1"/>
    <xf numFmtId="0" fontId="10" fillId="0" borderId="8" xfId="0" applyFont="1" applyBorder="1" applyAlignment="1">
      <alignment horizontal="left" vertical="center" wrapText="1" indent="2"/>
    </xf>
    <xf numFmtId="0" fontId="9" fillId="3" borderId="8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41" fontId="10" fillId="0" borderId="7" xfId="0" applyNumberFormat="1" applyFont="1" applyBorder="1" applyAlignment="1">
      <alignment horizontal="right" vertical="center"/>
    </xf>
    <xf numFmtId="41" fontId="10" fillId="0" borderId="9" xfId="0" applyNumberFormat="1" applyFont="1" applyBorder="1" applyAlignment="1">
      <alignment horizontal="right" vertical="center"/>
    </xf>
    <xf numFmtId="41" fontId="10" fillId="0" borderId="7" xfId="0" applyNumberFormat="1" applyFont="1" applyFill="1" applyBorder="1" applyAlignment="1">
      <alignment horizontal="right" vertical="center"/>
    </xf>
    <xf numFmtId="41" fontId="9" fillId="3" borderId="7" xfId="0" applyNumberFormat="1" applyFont="1" applyFill="1" applyBorder="1" applyAlignment="1">
      <alignment horizontal="right" vertical="center"/>
    </xf>
    <xf numFmtId="41" fontId="9" fillId="3" borderId="9" xfId="0" applyNumberFormat="1" applyFont="1" applyFill="1" applyBorder="1" applyAlignment="1">
      <alignment horizontal="right" vertical="center"/>
    </xf>
    <xf numFmtId="41" fontId="9" fillId="4" borderId="1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5" xfId="0" applyFont="1" applyBorder="1" applyAlignment="1">
      <alignment horizontal="left" vertical="center"/>
    </xf>
    <xf numFmtId="41" fontId="14" fillId="0" borderId="5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6" fillId="2" borderId="28" xfId="0" applyFont="1" applyFill="1" applyBorder="1" applyAlignment="1">
      <alignment horizontal="left" vertical="center"/>
    </xf>
    <xf numFmtId="41" fontId="16" fillId="2" borderId="28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41" fontId="10" fillId="0" borderId="1" xfId="0" applyNumberFormat="1" applyFont="1" applyBorder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/>
    </xf>
    <xf numFmtId="0" fontId="11" fillId="0" borderId="1" xfId="0" applyFont="1" applyBorder="1"/>
    <xf numFmtId="41" fontId="11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41" fontId="10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41" fontId="9" fillId="2" borderId="1" xfId="0" applyNumberFormat="1" applyFont="1" applyFill="1" applyBorder="1" applyAlignment="1">
      <alignment horizontal="center" vertical="center"/>
    </xf>
    <xf numFmtId="0" fontId="11" fillId="0" borderId="1" xfId="5" applyFont="1" applyAlignment="1">
      <alignment horizontal="center" vertical="center"/>
    </xf>
    <xf numFmtId="0" fontId="11" fillId="0" borderId="1" xfId="5" applyFont="1"/>
    <xf numFmtId="0" fontId="11" fillId="0" borderId="1" xfId="5" applyFont="1" applyAlignment="1">
      <alignment horizontal="left" vertical="center"/>
    </xf>
    <xf numFmtId="0" fontId="10" fillId="0" borderId="1" xfId="5" applyFont="1" applyBorder="1" applyAlignment="1">
      <alignment horizontal="left" vertical="center"/>
    </xf>
    <xf numFmtId="41" fontId="10" fillId="0" borderId="1" xfId="5" applyNumberFormat="1" applyFont="1" applyBorder="1" applyAlignment="1">
      <alignment horizontal="center" vertical="center"/>
    </xf>
    <xf numFmtId="41" fontId="10" fillId="0" borderId="1" xfId="5" applyNumberFormat="1" applyFont="1" applyAlignment="1">
      <alignment horizontal="center" vertical="center"/>
    </xf>
    <xf numFmtId="0" fontId="15" fillId="0" borderId="6" xfId="5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1" fontId="20" fillId="0" borderId="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41" fontId="9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1" fontId="9" fillId="3" borderId="1" xfId="0" applyNumberFormat="1" applyFont="1" applyFill="1" applyBorder="1" applyAlignment="1">
      <alignment horizontal="center" vertical="center"/>
    </xf>
    <xf numFmtId="41" fontId="10" fillId="0" borderId="29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41" fontId="19" fillId="4" borderId="1" xfId="0" applyNumberFormat="1" applyFont="1" applyFill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41" fontId="20" fillId="0" borderId="29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41" fontId="2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41" fontId="1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41" fontId="9" fillId="2" borderId="0" xfId="0" applyNumberFormat="1" applyFont="1" applyFill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left" vertical="center" indent="1"/>
    </xf>
    <xf numFmtId="0" fontId="10" fillId="0" borderId="30" xfId="0" applyFont="1" applyBorder="1" applyAlignment="1">
      <alignment horizontal="left" vertical="center" indent="1"/>
    </xf>
    <xf numFmtId="41" fontId="9" fillId="2" borderId="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1" fontId="14" fillId="0" borderId="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41" fontId="14" fillId="0" borderId="31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41" fontId="14" fillId="0" borderId="32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 indent="2"/>
    </xf>
    <xf numFmtId="41" fontId="10" fillId="0" borderId="33" xfId="0" applyNumberFormat="1" applyFont="1" applyBorder="1" applyAlignment="1">
      <alignment horizontal="right" vertical="center"/>
    </xf>
    <xf numFmtId="41" fontId="10" fillId="0" borderId="35" xfId="0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 wrapText="1" indent="2"/>
    </xf>
    <xf numFmtId="41" fontId="10" fillId="0" borderId="36" xfId="0" applyNumberFormat="1" applyFont="1" applyBorder="1" applyAlignment="1">
      <alignment horizontal="right" vertical="center"/>
    </xf>
    <xf numFmtId="41" fontId="10" fillId="0" borderId="38" xfId="0" applyNumberFormat="1" applyFont="1" applyBorder="1" applyAlignment="1">
      <alignment horizontal="right" vertical="center"/>
    </xf>
    <xf numFmtId="41" fontId="10" fillId="0" borderId="33" xfId="0" applyNumberFormat="1" applyFont="1" applyFill="1" applyBorder="1" applyAlignment="1">
      <alignment horizontal="right" vertical="center"/>
    </xf>
    <xf numFmtId="41" fontId="10" fillId="0" borderId="36" xfId="0" applyNumberFormat="1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left" vertical="center" wrapText="1"/>
    </xf>
    <xf numFmtId="41" fontId="9" fillId="4" borderId="13" xfId="0" applyNumberFormat="1" applyFont="1" applyFill="1" applyBorder="1" applyAlignment="1">
      <alignment horizontal="right" vertical="center"/>
    </xf>
    <xf numFmtId="41" fontId="9" fillId="4" borderId="11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 wrapText="1"/>
    </xf>
    <xf numFmtId="41" fontId="9" fillId="2" borderId="7" xfId="0" applyNumberFormat="1" applyFont="1" applyFill="1" applyBorder="1" applyAlignment="1">
      <alignment horizontal="right" vertical="center"/>
    </xf>
    <xf numFmtId="41" fontId="9" fillId="2" borderId="9" xfId="0" applyNumberFormat="1" applyFont="1" applyFill="1" applyBorder="1" applyAlignment="1">
      <alignment horizontal="right" vertical="center"/>
    </xf>
    <xf numFmtId="0" fontId="25" fillId="0" borderId="0" xfId="0" applyFont="1"/>
    <xf numFmtId="0" fontId="27" fillId="0" borderId="1" xfId="2" applyFont="1" applyFill="1"/>
    <xf numFmtId="0" fontId="28" fillId="0" borderId="1" xfId="2" applyFont="1" applyFill="1"/>
    <xf numFmtId="164" fontId="27" fillId="0" borderId="1" xfId="3" applyNumberFormat="1" applyFont="1" applyFill="1"/>
    <xf numFmtId="0" fontId="27" fillId="0" borderId="1" xfId="2" applyFont="1"/>
    <xf numFmtId="49" fontId="27" fillId="0" borderId="1" xfId="2" applyNumberFormat="1" applyFont="1" applyBorder="1" applyAlignment="1">
      <alignment horizontal="right"/>
    </xf>
    <xf numFmtId="0" fontId="28" fillId="0" borderId="1" xfId="4" applyFont="1" applyFill="1" applyBorder="1"/>
    <xf numFmtId="0" fontId="27" fillId="0" borderId="1" xfId="2" applyFont="1" applyBorder="1"/>
    <xf numFmtId="164" fontId="27" fillId="0" borderId="1" xfId="3" applyNumberFormat="1" applyFont="1" applyFill="1" applyBorder="1" applyAlignment="1">
      <alignment horizontal="right"/>
    </xf>
    <xf numFmtId="49" fontId="27" fillId="0" borderId="16" xfId="2" applyNumberFormat="1" applyFont="1" applyBorder="1" applyAlignment="1">
      <alignment horizontal="left" vertical="center"/>
    </xf>
    <xf numFmtId="0" fontId="28" fillId="0" borderId="17" xfId="4" applyFont="1" applyFill="1" applyBorder="1" applyAlignment="1">
      <alignment horizontal="left" vertical="center"/>
    </xf>
    <xf numFmtId="0" fontId="27" fillId="0" borderId="17" xfId="2" applyFont="1" applyBorder="1" applyAlignment="1">
      <alignment horizontal="left" vertical="center"/>
    </xf>
    <xf numFmtId="0" fontId="27" fillId="0" borderId="18" xfId="2" applyFont="1" applyBorder="1"/>
    <xf numFmtId="164" fontId="27" fillId="0" borderId="18" xfId="3" applyNumberFormat="1" applyFont="1" applyFill="1" applyBorder="1" applyAlignment="1">
      <alignment horizontal="right"/>
    </xf>
    <xf numFmtId="164" fontId="27" fillId="0" borderId="19" xfId="3" applyNumberFormat="1" applyFont="1" applyFill="1" applyBorder="1" applyAlignment="1">
      <alignment horizontal="right"/>
    </xf>
    <xf numFmtId="164" fontId="27" fillId="0" borderId="20" xfId="3" applyNumberFormat="1" applyFont="1" applyFill="1" applyBorder="1" applyAlignment="1">
      <alignment horizontal="right"/>
    </xf>
    <xf numFmtId="49" fontId="29" fillId="2" borderId="21" xfId="2" applyNumberFormat="1" applyFont="1" applyFill="1" applyBorder="1" applyAlignment="1">
      <alignment horizontal="left" vertical="center"/>
    </xf>
    <xf numFmtId="0" fontId="29" fillId="2" borderId="1" xfId="2" applyFont="1" applyFill="1" applyBorder="1" applyAlignment="1">
      <alignment horizontal="left" vertical="center"/>
    </xf>
    <xf numFmtId="3" fontId="30" fillId="2" borderId="7" xfId="3" applyNumberFormat="1" applyFont="1" applyFill="1" applyBorder="1"/>
    <xf numFmtId="3" fontId="30" fillId="2" borderId="22" xfId="3" applyNumberFormat="1" applyFont="1" applyFill="1" applyBorder="1"/>
    <xf numFmtId="49" fontId="27" fillId="0" borderId="39" xfId="2" applyNumberFormat="1" applyFont="1" applyBorder="1" applyAlignment="1">
      <alignment horizontal="left" vertical="center"/>
    </xf>
    <xf numFmtId="0" fontId="29" fillId="0" borderId="31" xfId="4" applyFont="1" applyFill="1" applyBorder="1" applyAlignment="1">
      <alignment horizontal="left" vertical="center"/>
    </xf>
    <xf numFmtId="0" fontId="27" fillId="0" borderId="31" xfId="2" applyFont="1" applyBorder="1" applyAlignment="1">
      <alignment horizontal="left" vertical="center"/>
    </xf>
    <xf numFmtId="3" fontId="31" fillId="0" borderId="33" xfId="3" applyNumberFormat="1" applyFont="1" applyBorder="1"/>
    <xf numFmtId="3" fontId="31" fillId="0" borderId="34" xfId="3" applyNumberFormat="1" applyFont="1" applyBorder="1"/>
    <xf numFmtId="3" fontId="31" fillId="0" borderId="40" xfId="3" applyNumberFormat="1" applyFont="1" applyBorder="1"/>
    <xf numFmtId="49" fontId="27" fillId="0" borderId="41" xfId="2" applyNumberFormat="1" applyFont="1" applyBorder="1" applyAlignment="1">
      <alignment horizontal="left" vertical="center"/>
    </xf>
    <xf numFmtId="0" fontId="29" fillId="0" borderId="32" xfId="4" applyFont="1" applyFill="1" applyBorder="1" applyAlignment="1">
      <alignment horizontal="left" vertical="center"/>
    </xf>
    <xf numFmtId="0" fontId="27" fillId="0" borderId="32" xfId="2" applyFont="1" applyBorder="1" applyAlignment="1">
      <alignment horizontal="left" vertical="center"/>
    </xf>
    <xf numFmtId="3" fontId="31" fillId="0" borderId="36" xfId="3" applyNumberFormat="1" applyFont="1" applyBorder="1"/>
    <xf numFmtId="3" fontId="31" fillId="0" borderId="37" xfId="3" applyNumberFormat="1" applyFont="1" applyBorder="1"/>
    <xf numFmtId="3" fontId="31" fillId="0" borderId="42" xfId="3" applyNumberFormat="1" applyFont="1" applyBorder="1"/>
    <xf numFmtId="3" fontId="31" fillId="0" borderId="36" xfId="3" applyNumberFormat="1" applyFont="1" applyFill="1" applyBorder="1" applyAlignment="1">
      <alignment horizontal="right"/>
    </xf>
    <xf numFmtId="49" fontId="27" fillId="0" borderId="21" xfId="2" applyNumberFormat="1" applyFont="1" applyBorder="1" applyAlignment="1">
      <alignment horizontal="left" vertical="center"/>
    </xf>
    <xf numFmtId="0" fontId="29" fillId="0" borderId="1" xfId="4" applyFont="1" applyFill="1" applyBorder="1" applyAlignment="1">
      <alignment horizontal="left" vertical="center"/>
    </xf>
    <xf numFmtId="0" fontId="27" fillId="0" borderId="1" xfId="2" applyFont="1" applyBorder="1" applyAlignment="1">
      <alignment horizontal="left" vertical="center"/>
    </xf>
    <xf numFmtId="3" fontId="31" fillId="0" borderId="7" xfId="3" applyNumberFormat="1" applyFont="1" applyFill="1" applyBorder="1" applyAlignment="1">
      <alignment horizontal="right"/>
    </xf>
    <xf numFmtId="3" fontId="31" fillId="0" borderId="7" xfId="3" applyNumberFormat="1" applyFont="1" applyBorder="1"/>
    <xf numFmtId="3" fontId="31" fillId="0" borderId="8" xfId="3" applyNumberFormat="1" applyFont="1" applyFill="1" applyBorder="1" applyAlignment="1">
      <alignment horizontal="right"/>
    </xf>
    <xf numFmtId="3" fontId="31" fillId="0" borderId="22" xfId="3" applyNumberFormat="1" applyFont="1" applyFill="1" applyBorder="1" applyAlignment="1">
      <alignment horizontal="right"/>
    </xf>
    <xf numFmtId="3" fontId="30" fillId="0" borderId="7" xfId="3" applyNumberFormat="1" applyFont="1" applyFill="1" applyBorder="1" applyAlignment="1">
      <alignment horizontal="right"/>
    </xf>
    <xf numFmtId="3" fontId="30" fillId="0" borderId="8" xfId="3" applyNumberFormat="1" applyFont="1" applyFill="1" applyBorder="1" applyAlignment="1">
      <alignment horizontal="right"/>
    </xf>
    <xf numFmtId="3" fontId="30" fillId="0" borderId="22" xfId="3" applyNumberFormat="1" applyFont="1" applyFill="1" applyBorder="1" applyAlignment="1">
      <alignment horizontal="right"/>
    </xf>
    <xf numFmtId="0" fontId="27" fillId="2" borderId="1" xfId="2" applyFont="1" applyFill="1" applyBorder="1" applyAlignment="1">
      <alignment horizontal="left" vertical="center"/>
    </xf>
    <xf numFmtId="164" fontId="30" fillId="2" borderId="7" xfId="1" applyNumberFormat="1" applyFont="1" applyFill="1" applyBorder="1"/>
    <xf numFmtId="164" fontId="30" fillId="2" borderId="22" xfId="1" applyNumberFormat="1" applyFont="1" applyFill="1" applyBorder="1"/>
    <xf numFmtId="3" fontId="30" fillId="0" borderId="7" xfId="3" applyNumberFormat="1" applyFont="1" applyBorder="1"/>
    <xf numFmtId="0" fontId="29" fillId="2" borderId="21" xfId="2" applyFont="1" applyFill="1" applyBorder="1" applyAlignment="1">
      <alignment horizontal="left" vertical="center"/>
    </xf>
    <xf numFmtId="3" fontId="30" fillId="2" borderId="8" xfId="3" applyNumberFormat="1" applyFont="1" applyFill="1" applyBorder="1"/>
    <xf numFmtId="3" fontId="31" fillId="0" borderId="37" xfId="3" applyNumberFormat="1" applyFont="1" applyFill="1" applyBorder="1" applyAlignment="1">
      <alignment horizontal="right"/>
    </xf>
    <xf numFmtId="3" fontId="31" fillId="0" borderId="42" xfId="3" applyNumberFormat="1" applyFont="1" applyFill="1" applyBorder="1" applyAlignment="1">
      <alignment horizontal="right"/>
    </xf>
    <xf numFmtId="0" fontId="27" fillId="0" borderId="21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/>
    </xf>
    <xf numFmtId="3" fontId="30" fillId="2" borderId="8" xfId="3" applyNumberFormat="1" applyFont="1" applyFill="1" applyBorder="1" applyAlignment="1">
      <alignment horizontal="right"/>
    </xf>
    <xf numFmtId="3" fontId="30" fillId="2" borderId="7" xfId="3" applyNumberFormat="1" applyFont="1" applyFill="1" applyBorder="1" applyAlignment="1">
      <alignment horizontal="right"/>
    </xf>
    <xf numFmtId="3" fontId="30" fillId="2" borderId="22" xfId="3" applyNumberFormat="1" applyFont="1" applyFill="1" applyBorder="1" applyAlignment="1">
      <alignment horizontal="right"/>
    </xf>
    <xf numFmtId="0" fontId="27" fillId="0" borderId="39" xfId="2" applyFont="1" applyBorder="1" applyAlignment="1">
      <alignment horizontal="left" vertical="center"/>
    </xf>
    <xf numFmtId="0" fontId="27" fillId="0" borderId="41" xfId="2" applyFont="1" applyBorder="1" applyAlignment="1">
      <alignment horizontal="left" vertical="center"/>
    </xf>
    <xf numFmtId="0" fontId="27" fillId="0" borderId="23" xfId="2" applyFont="1" applyBorder="1" applyAlignment="1">
      <alignment horizontal="left" vertical="center"/>
    </xf>
    <xf numFmtId="0" fontId="27" fillId="0" borderId="24" xfId="2" applyFont="1" applyBorder="1" applyAlignment="1">
      <alignment horizontal="left" vertical="center"/>
    </xf>
    <xf numFmtId="43" fontId="31" fillId="0" borderId="25" xfId="3" applyFont="1" applyBorder="1"/>
    <xf numFmtId="164" fontId="31" fillId="0" borderId="26" xfId="3" applyNumberFormat="1" applyFont="1" applyBorder="1"/>
    <xf numFmtId="43" fontId="31" fillId="0" borderId="27" xfId="3" applyFont="1" applyBorder="1"/>
    <xf numFmtId="43" fontId="31" fillId="0" borderId="1" xfId="3" applyFont="1" applyFill="1" applyBorder="1" applyAlignment="1">
      <alignment horizontal="right"/>
    </xf>
    <xf numFmtId="164" fontId="31" fillId="0" borderId="1" xfId="3" applyNumberFormat="1" applyFont="1" applyFill="1" applyBorder="1" applyAlignment="1">
      <alignment horizontal="right"/>
    </xf>
    <xf numFmtId="43" fontId="32" fillId="0" borderId="1" xfId="3" applyFont="1" applyFill="1" applyBorder="1" applyAlignment="1">
      <alignment horizontal="right"/>
    </xf>
    <xf numFmtId="3" fontId="30" fillId="4" borderId="15" xfId="3" applyNumberFormat="1" applyFont="1" applyFill="1" applyBorder="1" applyAlignment="1">
      <alignment vertical="center"/>
    </xf>
    <xf numFmtId="3" fontId="30" fillId="4" borderId="3" xfId="3" applyNumberFormat="1" applyFont="1" applyFill="1" applyBorder="1" applyAlignment="1">
      <alignment vertical="center"/>
    </xf>
    <xf numFmtId="3" fontId="30" fillId="4" borderId="4" xfId="3" applyNumberFormat="1" applyFont="1" applyFill="1" applyBorder="1" applyAlignment="1">
      <alignment vertical="center"/>
    </xf>
    <xf numFmtId="0" fontId="31" fillId="0" borderId="1" xfId="2" applyFont="1" applyBorder="1"/>
    <xf numFmtId="43" fontId="27" fillId="0" borderId="1" xfId="3" applyFont="1"/>
    <xf numFmtId="164" fontId="27" fillId="0" borderId="1" xfId="3" applyNumberFormat="1" applyFont="1"/>
    <xf numFmtId="0" fontId="28" fillId="0" borderId="1" xfId="2" applyFont="1"/>
    <xf numFmtId="41" fontId="20" fillId="0" borderId="1" xfId="0" applyNumberFormat="1" applyFont="1" applyBorder="1" applyAlignment="1">
      <alignment horizontal="center" vertical="center"/>
    </xf>
    <xf numFmtId="41" fontId="31" fillId="0" borderId="36" xfId="3" applyNumberFormat="1" applyFont="1" applyBorder="1"/>
    <xf numFmtId="41" fontId="31" fillId="0" borderId="37" xfId="3" applyNumberFormat="1" applyFont="1" applyBorder="1"/>
    <xf numFmtId="41" fontId="31" fillId="0" borderId="42" xfId="3" applyNumberFormat="1" applyFont="1" applyBorder="1"/>
    <xf numFmtId="0" fontId="17" fillId="0" borderId="0" xfId="0" applyFont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41" fontId="10" fillId="0" borderId="4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1" fontId="26" fillId="0" borderId="5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41" fontId="17" fillId="0" borderId="0" xfId="0" applyNumberFormat="1" applyFont="1"/>
    <xf numFmtId="41" fontId="10" fillId="0" borderId="3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10" fillId="0" borderId="5" xfId="5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9" fillId="2" borderId="9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44" xfId="0" applyFont="1" applyBorder="1"/>
    <xf numFmtId="164" fontId="9" fillId="2" borderId="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41" fontId="11" fillId="0" borderId="5" xfId="0" applyNumberFormat="1" applyFont="1" applyBorder="1" applyAlignment="1">
      <alignment horizontal="center" vertical="center"/>
    </xf>
    <xf numFmtId="0" fontId="34" fillId="5" borderId="2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 wrapText="1"/>
    </xf>
    <xf numFmtId="0" fontId="34" fillId="5" borderId="4" xfId="5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7" xfId="0" applyFont="1" applyFill="1" applyBorder="1" applyAlignment="1">
      <alignment horizontal="center"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1" fontId="10" fillId="0" borderId="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41" fontId="10" fillId="0" borderId="45" xfId="0" applyNumberFormat="1" applyFont="1" applyBorder="1" applyAlignment="1">
      <alignment horizontal="center" vertical="center"/>
    </xf>
    <xf numFmtId="41" fontId="11" fillId="0" borderId="0" xfId="0" applyNumberFormat="1" applyFont="1"/>
    <xf numFmtId="41" fontId="9" fillId="0" borderId="7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/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/>
    <xf numFmtId="0" fontId="11" fillId="0" borderId="27" xfId="0" applyFont="1" applyBorder="1"/>
    <xf numFmtId="0" fontId="13" fillId="0" borderId="5" xfId="0" applyFont="1" applyBorder="1"/>
    <xf numFmtId="164" fontId="27" fillId="0" borderId="46" xfId="3" applyNumberFormat="1" applyFont="1" applyFill="1" applyBorder="1" applyAlignment="1">
      <alignment horizontal="right"/>
    </xf>
    <xf numFmtId="3" fontId="31" fillId="0" borderId="47" xfId="3" applyNumberFormat="1" applyFont="1" applyBorder="1"/>
    <xf numFmtId="3" fontId="31" fillId="0" borderId="47" xfId="3" applyNumberFormat="1" applyFont="1" applyFill="1" applyBorder="1" applyAlignment="1">
      <alignment horizontal="right"/>
    </xf>
    <xf numFmtId="3" fontId="30" fillId="0" borderId="47" xfId="3" applyNumberFormat="1" applyFont="1" applyFill="1" applyBorder="1" applyAlignment="1">
      <alignment horizontal="right"/>
    </xf>
    <xf numFmtId="41" fontId="31" fillId="0" borderId="47" xfId="3" applyNumberFormat="1" applyFont="1" applyBorder="1"/>
    <xf numFmtId="43" fontId="31" fillId="0" borderId="48" xfId="3" applyFont="1" applyBorder="1"/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7" fillId="0" borderId="32" xfId="2" applyFont="1" applyBorder="1" applyAlignment="1">
      <alignment horizontal="left" vertical="center" wrapText="1"/>
    </xf>
    <xf numFmtId="0" fontId="27" fillId="0" borderId="38" xfId="2" applyFont="1" applyBorder="1" applyAlignment="1">
      <alignment horizontal="left" vertical="center" wrapText="1"/>
    </xf>
    <xf numFmtId="0" fontId="29" fillId="4" borderId="2" xfId="2" applyFont="1" applyFill="1" applyBorder="1" applyAlignment="1">
      <alignment horizontal="center" vertical="center"/>
    </xf>
    <xf numFmtId="0" fontId="29" fillId="4" borderId="3" xfId="2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27" fillId="0" borderId="31" xfId="2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8">
    <cellStyle name="Millares 2" xfId="1" xr:uid="{00000000-0005-0000-0000-000000000000}"/>
    <cellStyle name="Millares 2 2" xfId="7" xr:uid="{00000000-0005-0000-0000-000001000000}"/>
    <cellStyle name="Millares 3" xfId="3" xr:uid="{00000000-0005-0000-0000-000002000000}"/>
    <cellStyle name="Millares 6 2" xfId="6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_EVOEN-94" xfId="4" xr:uid="{00000000-0005-0000-0000-000007000000}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76433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0</xdr:col>
      <xdr:colOff>638175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5</xdr:row>
      <xdr:rowOff>54484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790576</xdr:colOff>
      <xdr:row>0</xdr:row>
      <xdr:rowOff>0</xdr:rowOff>
    </xdr:from>
    <xdr:ext cx="1162050" cy="8477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6934201" y="104775"/>
          <a:ext cx="1162050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/>
        </a:p>
      </xdr:txBody>
    </xdr:sp>
    <xdr:clientData/>
  </xdr:one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113268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4</xdr:row>
      <xdr:rowOff>54484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628650</xdr:colOff>
      <xdr:row>4</xdr:row>
      <xdr:rowOff>73534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638175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628650</xdr:colOff>
      <xdr:row>4</xdr:row>
      <xdr:rowOff>44959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92584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4</xdr:row>
      <xdr:rowOff>64009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4</xdr:row>
      <xdr:rowOff>64009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0CCA"/>
    <pageSetUpPr fitToPage="1"/>
  </sheetPr>
  <dimension ref="A1:N13"/>
  <sheetViews>
    <sheetView zoomScaleNormal="100" zoomScaleSheetLayoutView="82" workbookViewId="0">
      <pane xSplit="1" topLeftCell="B1" activePane="topRight" state="frozen"/>
      <selection pane="topRight" activeCell="L7" sqref="L7"/>
    </sheetView>
  </sheetViews>
  <sheetFormatPr baseColWidth="10" defaultColWidth="9.140625" defaultRowHeight="15"/>
  <cols>
    <col min="1" max="1" width="47.7109375" style="53" customWidth="1"/>
    <col min="2" max="12" width="15.7109375" style="53" customWidth="1"/>
    <col min="13" max="16384" width="9.140625" style="53"/>
  </cols>
  <sheetData>
    <row r="1" spans="1:14">
      <c r="A1" s="52"/>
      <c r="B1" s="52"/>
      <c r="C1" s="52"/>
      <c r="D1" s="52"/>
      <c r="E1" s="52"/>
      <c r="F1" s="52"/>
      <c r="G1" s="178"/>
      <c r="H1" s="181"/>
      <c r="I1" s="191"/>
      <c r="J1" s="195"/>
      <c r="K1" s="198"/>
      <c r="L1" s="223"/>
    </row>
    <row r="2" spans="1:14" ht="15.75" customHeight="1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4">
      <c r="A3" s="246" t="s">
        <v>166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22"/>
    </row>
    <row r="4" spans="1:14">
      <c r="A4" s="247" t="s">
        <v>4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23"/>
    </row>
    <row r="5" spans="1:14" ht="15.75" thickBot="1">
      <c r="A5" s="52"/>
      <c r="B5" s="52"/>
      <c r="C5" s="52"/>
      <c r="D5" s="52"/>
      <c r="E5" s="52"/>
      <c r="F5" s="52"/>
      <c r="G5" s="178"/>
      <c r="H5" s="181"/>
      <c r="I5" s="191"/>
      <c r="J5" s="195"/>
      <c r="K5" s="198"/>
      <c r="L5" s="223"/>
    </row>
    <row r="6" spans="1:14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v>2017</v>
      </c>
      <c r="G6" s="205">
        <v>2018</v>
      </c>
      <c r="H6" s="205">
        <v>2019</v>
      </c>
      <c r="I6" s="205">
        <v>2020</v>
      </c>
      <c r="J6" s="205">
        <v>2021</v>
      </c>
      <c r="K6" s="205">
        <v>2022</v>
      </c>
      <c r="L6" s="206">
        <v>2023</v>
      </c>
    </row>
    <row r="7" spans="1:14" ht="9.75" customHeight="1">
      <c r="A7" s="52"/>
      <c r="B7" s="52"/>
      <c r="C7" s="52"/>
      <c r="D7" s="52"/>
      <c r="E7" s="52"/>
      <c r="F7" s="52"/>
      <c r="G7" s="178"/>
      <c r="H7" s="181"/>
      <c r="I7" s="191"/>
      <c r="J7" s="195"/>
      <c r="K7" s="198"/>
      <c r="L7" s="223"/>
    </row>
    <row r="8" spans="1:14">
      <c r="A8" s="63" t="s">
        <v>6</v>
      </c>
      <c r="B8" s="64">
        <f t="shared" ref="B8:F8" si="0">SUM(B9:B12)</f>
        <v>18970504</v>
      </c>
      <c r="C8" s="64">
        <f t="shared" si="0"/>
        <v>20988944</v>
      </c>
      <c r="D8" s="64">
        <f t="shared" si="0"/>
        <v>23044498</v>
      </c>
      <c r="E8" s="64">
        <f t="shared" si="0"/>
        <v>21340828</v>
      </c>
      <c r="F8" s="64">
        <f t="shared" si="0"/>
        <v>22017546.944949999</v>
      </c>
      <c r="G8" s="64">
        <f t="shared" ref="G8:L8" si="1">SUM(G9:G12)</f>
        <v>25667845</v>
      </c>
      <c r="H8" s="64">
        <f t="shared" si="1"/>
        <v>24209471</v>
      </c>
      <c r="I8" s="64">
        <f t="shared" si="1"/>
        <v>23519073.713190001</v>
      </c>
      <c r="J8" s="64">
        <f t="shared" si="1"/>
        <v>22980467</v>
      </c>
      <c r="K8" s="64">
        <f t="shared" si="1"/>
        <v>24750252</v>
      </c>
      <c r="L8" s="64">
        <f t="shared" si="1"/>
        <v>15079740</v>
      </c>
      <c r="M8" s="189"/>
      <c r="N8" s="189"/>
    </row>
    <row r="9" spans="1:14" ht="15.6" customHeight="1">
      <c r="A9" s="65" t="s">
        <v>0</v>
      </c>
      <c r="B9" s="66">
        <f>'INGRESOS PROPIOS'!B8</f>
        <v>2319441</v>
      </c>
      <c r="C9" s="66">
        <f>'INGRESOS PROPIOS'!C8</f>
        <v>3071830</v>
      </c>
      <c r="D9" s="66">
        <f>'INGRESOS PROPIOS'!D8</f>
        <v>2988184</v>
      </c>
      <c r="E9" s="66">
        <f>'INGRESOS PROPIOS'!E8</f>
        <v>3029681</v>
      </c>
      <c r="F9" s="66">
        <f>'INGRESOS PROPIOS'!F8</f>
        <v>2383992.9449500004</v>
      </c>
      <c r="G9" s="66">
        <f>'INGRESOS PROPIOS'!G8</f>
        <v>2124212</v>
      </c>
      <c r="H9" s="66">
        <f>'INGRESOS PROPIOS'!H8</f>
        <v>2400779</v>
      </c>
      <c r="I9" s="66">
        <f>'INGRESOS PROPIOS'!I8</f>
        <v>2271324.0460000001</v>
      </c>
      <c r="J9" s="66">
        <f>+'INGRESOS PROPIOS'!J8</f>
        <v>2387824</v>
      </c>
      <c r="K9" s="66">
        <f>+'INGRESOS PROPIOS'!K8</f>
        <v>3070643</v>
      </c>
      <c r="L9" s="66">
        <f>+'INGRESOS PROPIOS'!L8</f>
        <v>2088201</v>
      </c>
    </row>
    <row r="10" spans="1:14" ht="12.2" customHeight="1">
      <c r="A10" s="67" t="s">
        <v>1</v>
      </c>
      <c r="B10" s="68">
        <f>'INGRESOS FEDERALES'!B8</f>
        <v>16459577</v>
      </c>
      <c r="C10" s="68">
        <f>'INGRESOS FEDERALES'!C8</f>
        <v>16998504</v>
      </c>
      <c r="D10" s="68">
        <f>'INGRESOS FEDERALES'!D8</f>
        <v>18388696</v>
      </c>
      <c r="E10" s="68">
        <f>'INGRESOS FEDERALES'!E8</f>
        <v>18311147</v>
      </c>
      <c r="F10" s="68">
        <f>'INGRESOS FEDERALES'!F8</f>
        <v>19390942</v>
      </c>
      <c r="G10" s="68">
        <f>'INGRESOS FEDERALES'!G8</f>
        <v>22179995</v>
      </c>
      <c r="H10" s="68">
        <f>'INGRESOS FEDERALES'!H8</f>
        <v>21808692</v>
      </c>
      <c r="I10" s="68">
        <f>'INGRESOS FEDERALES'!I8</f>
        <v>21247749.66719</v>
      </c>
      <c r="J10" s="68">
        <f>'INGRESOS FEDERALES'!J8</f>
        <v>20592643</v>
      </c>
      <c r="K10" s="68">
        <f>'INGRESOS FEDERALES'!K8</f>
        <v>21679609</v>
      </c>
      <c r="L10" s="68">
        <f>'INGRESOS FEDERALES'!L8</f>
        <v>12991539</v>
      </c>
    </row>
    <row r="11" spans="1:14" ht="12.2" customHeight="1">
      <c r="A11" s="33" t="s">
        <v>2</v>
      </c>
      <c r="B11" s="174">
        <v>191486</v>
      </c>
      <c r="C11" s="174">
        <v>96670</v>
      </c>
      <c r="D11" s="174">
        <v>1667618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</row>
    <row r="12" spans="1:14">
      <c r="A12" s="35" t="s">
        <v>129</v>
      </c>
      <c r="B12" s="54">
        <v>0</v>
      </c>
      <c r="C12" s="54">
        <v>821940</v>
      </c>
      <c r="D12" s="54">
        <v>0</v>
      </c>
      <c r="E12" s="54">
        <v>0</v>
      </c>
      <c r="F12" s="54">
        <v>242612</v>
      </c>
      <c r="G12" s="54">
        <v>1363638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</row>
    <row r="13" spans="1:14">
      <c r="A13" s="21" t="s">
        <v>158</v>
      </c>
      <c r="B13" s="55"/>
      <c r="C13" s="55"/>
      <c r="D13" s="55"/>
      <c r="E13" s="55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L26"/>
  <sheetViews>
    <sheetView zoomScaleNormal="100" zoomScaleSheetLayoutView="115" workbookViewId="0">
      <pane xSplit="1" topLeftCell="B1" activePane="topRight" state="frozen"/>
      <selection pane="topRight" activeCell="A3" sqref="A3:K3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2.140625" style="28" bestFit="1" customWidth="1"/>
    <col min="10" max="10" width="14.85546875" style="28" customWidth="1"/>
    <col min="11" max="11" width="13.85546875" style="28" bestFit="1" customWidth="1"/>
    <col min="12" max="12" width="13.855468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172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8" t="s">
        <v>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07">
        <v>2022</v>
      </c>
      <c r="L6" s="208">
        <v>2023</v>
      </c>
    </row>
    <row r="7" spans="1:12" ht="9.9499999999999993" customHeight="1">
      <c r="A7" s="29"/>
      <c r="B7" s="27"/>
      <c r="C7" s="27"/>
      <c r="D7" s="27"/>
      <c r="E7" s="27"/>
    </row>
    <row r="8" spans="1:12">
      <c r="A8" s="58" t="s">
        <v>6</v>
      </c>
      <c r="B8" s="59">
        <f t="shared" ref="B8:E8" si="0">B9+B10+B13+B16+B17+B21+B22+B25</f>
        <v>6112209</v>
      </c>
      <c r="C8" s="59">
        <f t="shared" si="0"/>
        <v>6459623</v>
      </c>
      <c r="D8" s="59">
        <f t="shared" si="0"/>
        <v>7034059</v>
      </c>
      <c r="E8" s="59">
        <f t="shared" si="0"/>
        <v>7324461</v>
      </c>
      <c r="F8" s="59">
        <f t="shared" ref="F8:G8" si="1">F9+F10+F13+F16+F17+F21+F22+F25</f>
        <v>7754235</v>
      </c>
      <c r="G8" s="59">
        <f t="shared" si="1"/>
        <v>8046079</v>
      </c>
      <c r="H8" s="59">
        <f t="shared" ref="H8:I8" si="2">H9+H10+H13+H16+H17+H21+H22+H25</f>
        <v>8547439</v>
      </c>
      <c r="I8" s="59">
        <f t="shared" si="2"/>
        <v>8910170.4412200004</v>
      </c>
      <c r="J8" s="59">
        <f t="shared" ref="J8" si="3">J9+J10+J13+J16+J17+J21+J22+J25</f>
        <v>9067377</v>
      </c>
      <c r="K8" s="59">
        <f>K9+K10+K13+K16+K17+K21+K22+K25</f>
        <v>9991203</v>
      </c>
      <c r="L8" s="59">
        <f>L9+L10+L13+L16+L17+L21+L22+L25</f>
        <v>5421187</v>
      </c>
    </row>
    <row r="9" spans="1:12">
      <c r="A9" s="41" t="s">
        <v>46</v>
      </c>
      <c r="B9" s="76">
        <v>3391451</v>
      </c>
      <c r="C9" s="76">
        <v>3537600</v>
      </c>
      <c r="D9" s="76">
        <v>3933985</v>
      </c>
      <c r="E9" s="76">
        <v>4069313</v>
      </c>
      <c r="F9" s="76">
        <v>4205385</v>
      </c>
      <c r="G9" s="76">
        <v>4288575</v>
      </c>
      <c r="H9" s="76">
        <v>4483840</v>
      </c>
      <c r="I9" s="76">
        <v>4586764.6931300005</v>
      </c>
      <c r="J9" s="76">
        <v>4719881</v>
      </c>
      <c r="K9" s="76">
        <v>5090572</v>
      </c>
      <c r="L9" s="76">
        <v>2382398</v>
      </c>
    </row>
    <row r="10" spans="1:12">
      <c r="A10" s="41" t="s">
        <v>33</v>
      </c>
      <c r="B10" s="76">
        <f t="shared" ref="B10:E10" si="4">B11+B12</f>
        <v>1150508</v>
      </c>
      <c r="C10" s="76">
        <f t="shared" si="4"/>
        <v>1243895</v>
      </c>
      <c r="D10" s="76">
        <f t="shared" si="4"/>
        <v>1355593</v>
      </c>
      <c r="E10" s="76">
        <f t="shared" si="4"/>
        <v>1426952</v>
      </c>
      <c r="F10" s="76">
        <f t="shared" ref="F10:G10" si="5">F11+F12</f>
        <v>1507240</v>
      </c>
      <c r="G10" s="76">
        <f t="shared" si="5"/>
        <v>1572138</v>
      </c>
      <c r="H10" s="76">
        <f t="shared" ref="H10:I10" si="6">H11+H12</f>
        <v>1622431</v>
      </c>
      <c r="I10" s="76">
        <f t="shared" si="6"/>
        <v>1724231.59669</v>
      </c>
      <c r="J10" s="76">
        <f t="shared" ref="J10:L10" si="7">J11+J12</f>
        <v>1811486</v>
      </c>
      <c r="K10" s="76">
        <f t="shared" si="7"/>
        <v>1948111</v>
      </c>
      <c r="L10" s="76">
        <f t="shared" si="7"/>
        <v>963808</v>
      </c>
    </row>
    <row r="11" spans="1:12">
      <c r="A11" s="78" t="s">
        <v>130</v>
      </c>
      <c r="B11" s="62">
        <v>1150508</v>
      </c>
      <c r="C11" s="62">
        <v>1243895</v>
      </c>
      <c r="D11" s="62">
        <v>1355593</v>
      </c>
      <c r="E11" s="62">
        <v>1426952</v>
      </c>
      <c r="F11" s="62">
        <v>1507240</v>
      </c>
      <c r="G11" s="62">
        <v>1553292</v>
      </c>
      <c r="H11" s="62">
        <v>1604740</v>
      </c>
      <c r="I11" s="62">
        <v>1700255.13103</v>
      </c>
      <c r="J11" s="62">
        <v>1794911</v>
      </c>
      <c r="K11" s="62">
        <v>1927700</v>
      </c>
      <c r="L11" s="30">
        <v>952223</v>
      </c>
    </row>
    <row r="12" spans="1:12">
      <c r="A12" s="34" t="s">
        <v>131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18846</v>
      </c>
      <c r="H12" s="31">
        <v>17691</v>
      </c>
      <c r="I12" s="31">
        <v>23976.465660000005</v>
      </c>
      <c r="J12" s="31">
        <v>16575</v>
      </c>
      <c r="K12" s="31">
        <v>20411</v>
      </c>
      <c r="L12" s="31">
        <v>11585</v>
      </c>
    </row>
    <row r="13" spans="1:12">
      <c r="A13" s="41" t="s">
        <v>34</v>
      </c>
      <c r="B13" s="76">
        <v>548719</v>
      </c>
      <c r="C13" s="76">
        <v>603181</v>
      </c>
      <c r="D13" s="76">
        <v>610952</v>
      </c>
      <c r="E13" s="76">
        <v>640101</v>
      </c>
      <c r="F13" s="76">
        <f t="shared" ref="F13:L13" si="8">F14+F15</f>
        <v>710789</v>
      </c>
      <c r="G13" s="76">
        <f t="shared" si="8"/>
        <v>785475</v>
      </c>
      <c r="H13" s="76">
        <f t="shared" si="8"/>
        <v>903973</v>
      </c>
      <c r="I13" s="76">
        <f t="shared" si="8"/>
        <v>923873.18200000003</v>
      </c>
      <c r="J13" s="76">
        <f t="shared" si="8"/>
        <v>911293</v>
      </c>
      <c r="K13" s="76">
        <f t="shared" si="8"/>
        <v>1138692</v>
      </c>
      <c r="L13" s="76">
        <f t="shared" si="8"/>
        <v>841105</v>
      </c>
    </row>
    <row r="14" spans="1:12">
      <c r="A14" s="78" t="s">
        <v>35</v>
      </c>
      <c r="B14" s="62">
        <v>66504</v>
      </c>
      <c r="C14" s="62">
        <v>73114</v>
      </c>
      <c r="D14" s="62">
        <v>74056</v>
      </c>
      <c r="E14" s="62">
        <v>77589</v>
      </c>
      <c r="F14" s="62">
        <v>86158</v>
      </c>
      <c r="G14" s="62">
        <v>95210</v>
      </c>
      <c r="H14" s="62">
        <v>109575</v>
      </c>
      <c r="I14" s="62">
        <v>111988.02800000001</v>
      </c>
      <c r="J14" s="62">
        <v>110463</v>
      </c>
      <c r="K14" s="62">
        <v>138026</v>
      </c>
      <c r="L14" s="30">
        <v>101954</v>
      </c>
    </row>
    <row r="15" spans="1:12">
      <c r="A15" s="34" t="s">
        <v>36</v>
      </c>
      <c r="B15" s="31">
        <v>482215</v>
      </c>
      <c r="C15" s="31">
        <v>530067</v>
      </c>
      <c r="D15" s="31">
        <v>536896</v>
      </c>
      <c r="E15" s="31">
        <v>562512</v>
      </c>
      <c r="F15" s="31">
        <v>624631</v>
      </c>
      <c r="G15" s="31">
        <v>690265</v>
      </c>
      <c r="H15" s="31">
        <v>794398</v>
      </c>
      <c r="I15" s="31">
        <v>811885.15399999998</v>
      </c>
      <c r="J15" s="31">
        <v>800830</v>
      </c>
      <c r="K15" s="31">
        <v>1000666</v>
      </c>
      <c r="L15" s="31">
        <v>739151</v>
      </c>
    </row>
    <row r="16" spans="1:12">
      <c r="A16" s="41" t="s">
        <v>37</v>
      </c>
      <c r="B16" s="76">
        <v>398379</v>
      </c>
      <c r="C16" s="76">
        <v>432746</v>
      </c>
      <c r="D16" s="76">
        <v>438673</v>
      </c>
      <c r="E16" s="76">
        <v>462144</v>
      </c>
      <c r="F16" s="76">
        <v>508306</v>
      </c>
      <c r="G16" s="76">
        <v>555476</v>
      </c>
      <c r="H16" s="76">
        <v>631798</v>
      </c>
      <c r="I16" s="76">
        <v>654333.83100000001</v>
      </c>
      <c r="J16" s="76">
        <v>648440</v>
      </c>
      <c r="K16" s="76">
        <v>695826</v>
      </c>
      <c r="L16" s="76">
        <v>412474</v>
      </c>
    </row>
    <row r="17" spans="1:12">
      <c r="A17" s="41" t="s">
        <v>38</v>
      </c>
      <c r="B17" s="76">
        <v>205553</v>
      </c>
      <c r="C17" s="76">
        <v>205970</v>
      </c>
      <c r="D17" s="76">
        <v>243722</v>
      </c>
      <c r="E17" s="76">
        <v>276784</v>
      </c>
      <c r="F17" s="76">
        <f t="shared" ref="F17:L17" si="9">F18+F19+F20</f>
        <v>354238</v>
      </c>
      <c r="G17" s="76">
        <f t="shared" si="9"/>
        <v>352629</v>
      </c>
      <c r="H17" s="76">
        <f t="shared" si="9"/>
        <v>373156</v>
      </c>
      <c r="I17" s="76">
        <f t="shared" si="9"/>
        <v>461651.95200000005</v>
      </c>
      <c r="J17" s="76">
        <f t="shared" si="9"/>
        <v>413938</v>
      </c>
      <c r="K17" s="76">
        <f t="shared" si="9"/>
        <v>513478</v>
      </c>
      <c r="L17" s="76">
        <f t="shared" si="9"/>
        <v>472882</v>
      </c>
    </row>
    <row r="18" spans="1:12">
      <c r="A18" s="78" t="s">
        <v>39</v>
      </c>
      <c r="B18" s="62">
        <v>65581</v>
      </c>
      <c r="C18" s="62">
        <v>71889</v>
      </c>
      <c r="D18" s="62">
        <v>73146</v>
      </c>
      <c r="E18" s="62">
        <v>76454</v>
      </c>
      <c r="F18" s="62">
        <v>80260</v>
      </c>
      <c r="G18" s="62">
        <v>91988</v>
      </c>
      <c r="H18" s="62">
        <v>112476</v>
      </c>
      <c r="I18" s="62">
        <v>129231.24</v>
      </c>
      <c r="J18" s="62">
        <v>127680</v>
      </c>
      <c r="K18" s="62">
        <v>136687</v>
      </c>
      <c r="L18" s="30">
        <v>92289</v>
      </c>
    </row>
    <row r="19" spans="1:12">
      <c r="A19" s="79" t="s">
        <v>40</v>
      </c>
      <c r="B19" s="73">
        <v>99127</v>
      </c>
      <c r="C19" s="73">
        <v>110861</v>
      </c>
      <c r="D19" s="73">
        <v>112670</v>
      </c>
      <c r="E19" s="73">
        <v>126124</v>
      </c>
      <c r="F19" s="73">
        <v>146077</v>
      </c>
      <c r="G19" s="73">
        <v>163887</v>
      </c>
      <c r="H19" s="73">
        <v>193953</v>
      </c>
      <c r="I19" s="73">
        <v>194864.291</v>
      </c>
      <c r="J19" s="73">
        <v>190657</v>
      </c>
      <c r="K19" s="73">
        <v>198288</v>
      </c>
      <c r="L19" s="30">
        <v>123571</v>
      </c>
    </row>
    <row r="20" spans="1:12">
      <c r="A20" s="34" t="s">
        <v>41</v>
      </c>
      <c r="B20" s="31">
        <v>40845</v>
      </c>
      <c r="C20" s="31">
        <v>23220</v>
      </c>
      <c r="D20" s="31">
        <v>57906</v>
      </c>
      <c r="E20" s="31">
        <v>74206</v>
      </c>
      <c r="F20" s="31">
        <v>127901</v>
      </c>
      <c r="G20" s="31">
        <v>96754</v>
      </c>
      <c r="H20" s="31">
        <v>66727</v>
      </c>
      <c r="I20" s="31">
        <v>137556.421</v>
      </c>
      <c r="J20" s="31">
        <v>95601</v>
      </c>
      <c r="K20" s="31">
        <v>178503</v>
      </c>
      <c r="L20" s="31">
        <v>257022</v>
      </c>
    </row>
    <row r="21" spans="1:12">
      <c r="A21" s="41" t="s">
        <v>42</v>
      </c>
      <c r="B21" s="76">
        <v>119855</v>
      </c>
      <c r="C21" s="76">
        <v>130291</v>
      </c>
      <c r="D21" s="76">
        <v>140219</v>
      </c>
      <c r="E21" s="76">
        <v>130579</v>
      </c>
      <c r="F21" s="76">
        <v>130294</v>
      </c>
      <c r="G21" s="76">
        <v>136809</v>
      </c>
      <c r="H21" s="76">
        <v>167774</v>
      </c>
      <c r="I21" s="76">
        <v>182774.23199999999</v>
      </c>
      <c r="J21" s="76">
        <v>188953</v>
      </c>
      <c r="K21" s="76">
        <v>196133</v>
      </c>
      <c r="L21" s="76">
        <v>129448</v>
      </c>
    </row>
    <row r="22" spans="1:12">
      <c r="A22" s="41" t="s">
        <v>43</v>
      </c>
      <c r="B22" s="76">
        <v>82186</v>
      </c>
      <c r="C22" s="76">
        <v>86564</v>
      </c>
      <c r="D22" s="76">
        <v>89867</v>
      </c>
      <c r="E22" s="76">
        <v>94425</v>
      </c>
      <c r="F22" s="76">
        <f t="shared" ref="F22:K22" si="10">F23+F24</f>
        <v>96678</v>
      </c>
      <c r="G22" s="76">
        <f t="shared" si="10"/>
        <v>100134</v>
      </c>
      <c r="H22" s="76">
        <f t="shared" si="10"/>
        <v>103218</v>
      </c>
      <c r="I22" s="76">
        <f t="shared" si="10"/>
        <v>113365.95439999999</v>
      </c>
      <c r="J22" s="76">
        <f t="shared" si="10"/>
        <v>116205</v>
      </c>
      <c r="K22" s="76">
        <f t="shared" si="10"/>
        <v>125225</v>
      </c>
      <c r="L22" s="76">
        <f>L23+L24</f>
        <v>63775</v>
      </c>
    </row>
    <row r="23" spans="1:12">
      <c r="A23" s="78" t="s">
        <v>44</v>
      </c>
      <c r="B23" s="62">
        <v>32200</v>
      </c>
      <c r="C23" s="62">
        <v>35011</v>
      </c>
      <c r="D23" s="62">
        <v>37014</v>
      </c>
      <c r="E23" s="62">
        <v>39270</v>
      </c>
      <c r="F23" s="62">
        <v>40378</v>
      </c>
      <c r="G23" s="62">
        <v>41515</v>
      </c>
      <c r="H23" s="62">
        <v>42749</v>
      </c>
      <c r="I23" s="62">
        <v>44831.293819999999</v>
      </c>
      <c r="J23" s="62">
        <v>46249</v>
      </c>
      <c r="K23" s="62">
        <v>50105</v>
      </c>
      <c r="L23" s="30">
        <v>24274</v>
      </c>
    </row>
    <row r="24" spans="1:12">
      <c r="A24" s="34" t="s">
        <v>45</v>
      </c>
      <c r="B24" s="31">
        <v>49986</v>
      </c>
      <c r="C24" s="31">
        <v>51553</v>
      </c>
      <c r="D24" s="31">
        <v>52853</v>
      </c>
      <c r="E24" s="31">
        <v>55155</v>
      </c>
      <c r="F24" s="31">
        <v>56300</v>
      </c>
      <c r="G24" s="31">
        <v>58619</v>
      </c>
      <c r="H24" s="31">
        <v>60469</v>
      </c>
      <c r="I24" s="31">
        <v>68534.660579999996</v>
      </c>
      <c r="J24" s="31">
        <v>69956</v>
      </c>
      <c r="K24" s="31">
        <v>75120</v>
      </c>
      <c r="L24" s="31">
        <v>39501</v>
      </c>
    </row>
    <row r="25" spans="1:12">
      <c r="A25" s="77" t="s">
        <v>155</v>
      </c>
      <c r="B25" s="80">
        <v>215558</v>
      </c>
      <c r="C25" s="80">
        <v>219376</v>
      </c>
      <c r="D25" s="80">
        <v>221048</v>
      </c>
      <c r="E25" s="80">
        <v>224163</v>
      </c>
      <c r="F25" s="80">
        <v>241305</v>
      </c>
      <c r="G25" s="80">
        <v>254843</v>
      </c>
      <c r="H25" s="80">
        <v>261249</v>
      </c>
      <c r="I25" s="80">
        <v>263175</v>
      </c>
      <c r="J25" s="80">
        <v>257181</v>
      </c>
      <c r="K25" s="80">
        <v>283166</v>
      </c>
      <c r="L25" s="80">
        <v>155297</v>
      </c>
    </row>
    <row r="26" spans="1:12">
      <c r="A26" s="40" t="s">
        <v>158</v>
      </c>
      <c r="B26" s="36"/>
      <c r="C26" s="36"/>
      <c r="D26" s="36"/>
      <c r="E26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L10"/>
  <sheetViews>
    <sheetView zoomScaleNormal="100" workbookViewId="0">
      <selection activeCell="A4" sqref="A4:K4"/>
    </sheetView>
  </sheetViews>
  <sheetFormatPr baseColWidth="10" defaultRowHeight="15"/>
  <cols>
    <col min="1" max="1" width="47.7109375" style="28" customWidth="1"/>
    <col min="2" max="12" width="15" style="28" customWidth="1"/>
    <col min="13" max="16384" width="11.42578125" style="28"/>
  </cols>
  <sheetData>
    <row r="1" spans="1:12">
      <c r="A1" s="27"/>
      <c r="B1" s="27"/>
      <c r="C1" s="27"/>
      <c r="D1" s="27"/>
      <c r="E1" s="27"/>
    </row>
    <row r="2" spans="1:12" ht="15.75">
      <c r="A2" s="250" t="s">
        <v>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26"/>
    </row>
    <row r="3" spans="1:12">
      <c r="A3" s="248" t="s">
        <v>121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173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>
      <c r="A5" s="248" t="s">
        <v>4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24"/>
    </row>
    <row r="6" spans="1:12" ht="12.75" customHeight="1" thickBot="1">
      <c r="A6" s="27"/>
      <c r="B6" s="27"/>
      <c r="C6" s="27"/>
      <c r="D6" s="27"/>
      <c r="E6" s="27"/>
    </row>
    <row r="7" spans="1:12" ht="35.25" customHeight="1" thickBot="1">
      <c r="A7" s="228" t="s">
        <v>5</v>
      </c>
      <c r="B7" s="229">
        <v>2013</v>
      </c>
      <c r="C7" s="229">
        <v>2014</v>
      </c>
      <c r="D7" s="229">
        <v>2015</v>
      </c>
      <c r="E7" s="229">
        <v>2016</v>
      </c>
      <c r="F7" s="229">
        <f>'INGRESOS TOTALES'!F6</f>
        <v>2017</v>
      </c>
      <c r="G7" s="207">
        <f>'INGRESOS TOTALES'!G6</f>
        <v>2018</v>
      </c>
      <c r="H7" s="207">
        <f>'INGRESOS TOTALES'!H6</f>
        <v>2019</v>
      </c>
      <c r="I7" s="207">
        <f>'INGRESOS TOTALES'!I6</f>
        <v>2020</v>
      </c>
      <c r="J7" s="207">
        <f>'INGRESOS TOTALES'!J6</f>
        <v>2021</v>
      </c>
      <c r="K7" s="207">
        <v>2022</v>
      </c>
      <c r="L7" s="208">
        <v>2023</v>
      </c>
    </row>
    <row r="8" spans="1:12" ht="9.9499999999999993" customHeight="1">
      <c r="A8" s="29"/>
      <c r="B8" s="27"/>
      <c r="C8" s="27"/>
      <c r="D8" s="27"/>
      <c r="E8" s="27"/>
    </row>
    <row r="9" spans="1:12" ht="27.75" customHeight="1">
      <c r="A9" s="38" t="s">
        <v>22</v>
      </c>
      <c r="B9" s="39">
        <v>56695</v>
      </c>
      <c r="C9" s="39">
        <v>0</v>
      </c>
      <c r="D9" s="39">
        <v>0</v>
      </c>
      <c r="E9" s="39">
        <v>69657</v>
      </c>
      <c r="F9" s="39">
        <v>0</v>
      </c>
      <c r="G9" s="39">
        <v>0</v>
      </c>
      <c r="H9" s="39">
        <f>+'RAMO 28'!H20</f>
        <v>257410</v>
      </c>
      <c r="I9" s="39">
        <f>+'RAMO 28'!I20</f>
        <v>554858.02899999998</v>
      </c>
      <c r="J9" s="39">
        <f>+'RAMO 28'!J20</f>
        <v>62210</v>
      </c>
      <c r="K9" s="39">
        <f>+'RAMO 28'!K20</f>
        <v>9714</v>
      </c>
      <c r="L9" s="39">
        <f>+'RAMO 28'!L20</f>
        <v>289</v>
      </c>
    </row>
    <row r="10" spans="1:12">
      <c r="A10" s="40" t="s">
        <v>158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L10"/>
  <sheetViews>
    <sheetView zoomScaleNormal="100" zoomScaleSheetLayoutView="100" workbookViewId="0">
      <selection activeCell="A4" sqref="A4:K4"/>
    </sheetView>
  </sheetViews>
  <sheetFormatPr baseColWidth="10" defaultRowHeight="15"/>
  <cols>
    <col min="1" max="1" width="47.7109375" style="28" customWidth="1"/>
    <col min="2" max="12" width="14.140625" style="28" customWidth="1"/>
    <col min="13" max="16384" width="11.42578125" style="28"/>
  </cols>
  <sheetData>
    <row r="1" spans="1:12" ht="12.75" customHeight="1">
      <c r="A1" s="182"/>
      <c r="B1" s="182"/>
      <c r="C1" s="182"/>
      <c r="D1" s="182"/>
      <c r="E1" s="182"/>
    </row>
    <row r="2" spans="1:12" ht="15.75">
      <c r="A2" s="250" t="s">
        <v>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26"/>
    </row>
    <row r="3" spans="1:12">
      <c r="A3" s="248" t="s">
        <v>136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174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>
      <c r="A5" s="248" t="s">
        <v>4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24"/>
    </row>
    <row r="6" spans="1:12" ht="15.75" thickBot="1">
      <c r="A6" s="182"/>
      <c r="B6" s="182"/>
      <c r="C6" s="182"/>
      <c r="D6" s="182"/>
      <c r="E6" s="182"/>
    </row>
    <row r="7" spans="1:12" ht="35.25" customHeight="1" thickBot="1">
      <c r="A7" s="228" t="s">
        <v>5</v>
      </c>
      <c r="B7" s="229">
        <v>2013</v>
      </c>
      <c r="C7" s="229">
        <v>2014</v>
      </c>
      <c r="D7" s="229">
        <v>2015</v>
      </c>
      <c r="E7" s="229">
        <v>2016</v>
      </c>
      <c r="F7" s="229">
        <f>'INGRESOS TOTALES'!F6</f>
        <v>2017</v>
      </c>
      <c r="G7" s="207">
        <f>'INGRESOS TOTALES'!G6</f>
        <v>2018</v>
      </c>
      <c r="H7" s="207">
        <f>'INGRESOS TOTALES'!H6</f>
        <v>2019</v>
      </c>
      <c r="I7" s="207">
        <f>'INGRESOS TOTALES'!I6</f>
        <v>2020</v>
      </c>
      <c r="J7" s="207">
        <f>'INGRESOS TOTALES'!J6</f>
        <v>2021</v>
      </c>
      <c r="K7" s="207">
        <v>2022</v>
      </c>
      <c r="L7" s="208">
        <v>2023</v>
      </c>
    </row>
    <row r="8" spans="1:12" ht="9.9499999999999993" customHeight="1">
      <c r="A8" s="29"/>
      <c r="B8" s="182"/>
      <c r="C8" s="182"/>
      <c r="D8" s="182"/>
      <c r="E8" s="182"/>
    </row>
    <row r="9" spans="1:12" ht="27.75" customHeight="1">
      <c r="A9" s="38" t="s">
        <v>135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f>+'INGRESOS FEDERALES'!H13</f>
        <v>475084</v>
      </c>
      <c r="I9" s="39">
        <f>+'INGRESOS FEDERALES'!I13</f>
        <v>422019.85700000002</v>
      </c>
      <c r="J9" s="39">
        <f>+'INGRESOS FEDERALES'!J13</f>
        <v>444173</v>
      </c>
      <c r="K9" s="39">
        <f>+'INGRESOS FEDERALES'!K13</f>
        <v>478061</v>
      </c>
      <c r="L9" s="39">
        <f>+'INGRESOS FEDERALES'!L13</f>
        <v>280850</v>
      </c>
    </row>
    <row r="10" spans="1:12">
      <c r="A10" s="40" t="s">
        <v>158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L13"/>
  <sheetViews>
    <sheetView zoomScale="115" zoomScaleNormal="115" zoomScaleSheetLayoutView="85" workbookViewId="0">
      <pane xSplit="1" topLeftCell="B1" activePane="topRight" state="frozen"/>
      <selection pane="topRight" activeCell="A3" sqref="A3:K3"/>
    </sheetView>
  </sheetViews>
  <sheetFormatPr baseColWidth="10" defaultColWidth="9.140625" defaultRowHeight="15"/>
  <cols>
    <col min="1" max="1" width="47.7109375" style="18" customWidth="1"/>
    <col min="2" max="12" width="14.85546875" style="18" customWidth="1"/>
    <col min="13" max="16384" width="9.140625" style="18"/>
  </cols>
  <sheetData>
    <row r="1" spans="1:12">
      <c r="A1" s="17"/>
      <c r="B1" s="17"/>
      <c r="C1" s="17"/>
      <c r="D1" s="17"/>
      <c r="E1" s="17"/>
      <c r="F1" s="17"/>
      <c r="G1" s="17"/>
      <c r="H1" s="17"/>
    </row>
    <row r="2" spans="1:12" ht="15.75">
      <c r="A2" s="250" t="s">
        <v>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26"/>
    </row>
    <row r="3" spans="1:12">
      <c r="A3" s="248" t="s">
        <v>175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51" t="s">
        <v>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27"/>
    </row>
    <row r="5" spans="1:12" ht="15.75" thickBot="1">
      <c r="A5" s="17"/>
      <c r="B5" s="17"/>
      <c r="C5" s="17"/>
      <c r="D5" s="17"/>
      <c r="E5" s="17"/>
      <c r="F5" s="17"/>
      <c r="G5" s="17"/>
      <c r="H5" s="17"/>
    </row>
    <row r="6" spans="1:12" ht="35.25" customHeight="1" thickBot="1">
      <c r="A6" s="228" t="s">
        <v>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07">
        <v>2022</v>
      </c>
      <c r="L6" s="208">
        <v>2023</v>
      </c>
    </row>
    <row r="7" spans="1:12" ht="9.9499999999999993" customHeight="1">
      <c r="A7" s="17"/>
      <c r="B7" s="23"/>
      <c r="C7" s="23"/>
      <c r="D7" s="23"/>
      <c r="E7" s="23"/>
      <c r="F7" s="24"/>
      <c r="G7" s="24"/>
      <c r="H7" s="24"/>
      <c r="I7" s="24"/>
      <c r="J7" s="24"/>
    </row>
    <row r="8" spans="1:12">
      <c r="A8" s="25" t="s">
        <v>6</v>
      </c>
      <c r="B8" s="26">
        <f t="shared" ref="B8:E8" si="0">B10+B11</f>
        <v>19433933</v>
      </c>
      <c r="C8" s="26">
        <f t="shared" si="0"/>
        <v>21462902</v>
      </c>
      <c r="D8" s="26">
        <f t="shared" si="0"/>
        <v>23168692</v>
      </c>
      <c r="E8" s="26">
        <f t="shared" si="0"/>
        <v>21475765</v>
      </c>
      <c r="F8" s="26">
        <f t="shared" ref="F8:G8" si="1">F10+F11</f>
        <v>22862079</v>
      </c>
      <c r="G8" s="26">
        <f t="shared" si="1"/>
        <v>25153667</v>
      </c>
      <c r="H8" s="26">
        <f t="shared" ref="H8:I8" si="2">H10+H11</f>
        <v>23198332</v>
      </c>
      <c r="I8" s="26">
        <f t="shared" si="2"/>
        <v>23832684</v>
      </c>
      <c r="J8" s="26">
        <f t="shared" ref="J8:L8" si="3">J10+J11</f>
        <v>23190554</v>
      </c>
      <c r="K8" s="26">
        <f t="shared" si="3"/>
        <v>23434404</v>
      </c>
      <c r="L8" s="26">
        <f t="shared" si="3"/>
        <v>12168254</v>
      </c>
    </row>
    <row r="9" spans="1:12" ht="9" customHeight="1">
      <c r="A9" s="81"/>
      <c r="B9" s="82"/>
      <c r="C9" s="82"/>
      <c r="D9" s="82"/>
      <c r="E9" s="82"/>
      <c r="F9" s="82"/>
      <c r="G9" s="82"/>
      <c r="H9" s="82"/>
      <c r="I9" s="82"/>
      <c r="J9" s="82"/>
    </row>
    <row r="10" spans="1:12" ht="24" customHeight="1">
      <c r="A10" s="83" t="s">
        <v>86</v>
      </c>
      <c r="B10" s="84">
        <v>10137448</v>
      </c>
      <c r="C10" s="84">
        <v>10819509</v>
      </c>
      <c r="D10" s="84">
        <v>12198261</v>
      </c>
      <c r="E10" s="84">
        <v>10274523</v>
      </c>
      <c r="F10" s="84">
        <f>'CLASIFICACIÓN ECONÓMICA'!F38</f>
        <v>9864517</v>
      </c>
      <c r="G10" s="84">
        <f>'CLASIFICACIÓN ECONÓMICA'!G38</f>
        <v>12109730</v>
      </c>
      <c r="H10" s="84">
        <f>'CLASIFICACIÓN ECONÓMICA'!H38</f>
        <v>11160029</v>
      </c>
      <c r="I10" s="84">
        <f>'CLASIFICACIÓN ECONÓMICA'!I38</f>
        <v>11750006</v>
      </c>
      <c r="J10" s="84">
        <f>'CLASIFICACIÓN ECONÓMICA'!J38</f>
        <v>11475848</v>
      </c>
      <c r="K10" s="84">
        <f>'CLASIFICACIÓN ECONÓMICA'!K38</f>
        <v>10629053</v>
      </c>
      <c r="L10" s="84">
        <f>'CLASIFICACIÓN ECONÓMICA'!L38</f>
        <v>5840600</v>
      </c>
    </row>
    <row r="11" spans="1:12" ht="24" customHeight="1">
      <c r="A11" s="85" t="s">
        <v>87</v>
      </c>
      <c r="B11" s="86">
        <v>9296485</v>
      </c>
      <c r="C11" s="86">
        <v>10643393</v>
      </c>
      <c r="D11" s="86">
        <v>10970431</v>
      </c>
      <c r="E11" s="86">
        <v>11201242</v>
      </c>
      <c r="F11" s="86">
        <f>'CLASIFICACIÓN ECONÓMICA'!F57</f>
        <v>12997562</v>
      </c>
      <c r="G11" s="86">
        <f>'CLASIFICACIÓN ECONÓMICA'!G57</f>
        <v>13043937</v>
      </c>
      <c r="H11" s="86">
        <f>'CLASIFICACIÓN ECONÓMICA'!H57</f>
        <v>12038303</v>
      </c>
      <c r="I11" s="86">
        <f>'CLASIFICACIÓN ECONÓMICA'!I57</f>
        <v>12082678</v>
      </c>
      <c r="J11" s="86">
        <f>'CLASIFICACIÓN ECONÓMICA'!J57</f>
        <v>11714706</v>
      </c>
      <c r="K11" s="86">
        <f>'CLASIFICACIÓN ECONÓMICA'!K57</f>
        <v>12805351</v>
      </c>
      <c r="L11" s="86">
        <f>'CLASIFICACIÓN ECONÓMICA'!L57</f>
        <v>6327654</v>
      </c>
    </row>
    <row r="12" spans="1:12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99"/>
      <c r="L12" s="238"/>
    </row>
    <row r="13" spans="1:12">
      <c r="A13" s="21" t="s">
        <v>158</v>
      </c>
      <c r="B13" s="22"/>
      <c r="C13" s="22"/>
      <c r="D13" s="22"/>
      <c r="E13" s="22"/>
      <c r="F13" s="22"/>
      <c r="G13" s="22"/>
      <c r="H13" s="22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737"/>
    <pageSetUpPr fitToPage="1"/>
  </sheetPr>
  <dimension ref="A1:L58"/>
  <sheetViews>
    <sheetView tabSelected="1" zoomScaleNormal="100" zoomScaleSheetLayoutView="85" workbookViewId="0">
      <pane xSplit="1" topLeftCell="K1" activePane="topRight" state="frozen"/>
      <selection pane="topRight" activeCell="K56" sqref="K56"/>
    </sheetView>
  </sheetViews>
  <sheetFormatPr baseColWidth="10" defaultColWidth="9.140625" defaultRowHeight="15"/>
  <cols>
    <col min="1" max="1" width="85" style="6" customWidth="1"/>
    <col min="2" max="10" width="15.140625" style="3" customWidth="1"/>
    <col min="11" max="11" width="16.85546875" style="3" bestFit="1" customWidth="1"/>
    <col min="12" max="12" width="16.85546875" style="3" customWidth="1"/>
    <col min="13" max="16384" width="9.140625" style="3"/>
  </cols>
  <sheetData>
    <row r="1" spans="1:12">
      <c r="A1" s="1"/>
      <c r="B1" s="2"/>
      <c r="C1" s="2"/>
      <c r="D1" s="2"/>
      <c r="E1" s="2"/>
      <c r="F1" s="2"/>
      <c r="G1" s="2"/>
      <c r="H1" s="2"/>
    </row>
    <row r="2" spans="1:12" ht="15.75">
      <c r="A2" s="250" t="s">
        <v>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26"/>
    </row>
    <row r="3" spans="1:12">
      <c r="A3" s="248" t="s">
        <v>176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51" t="s">
        <v>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27"/>
    </row>
    <row r="5" spans="1:12" ht="15.75" thickBot="1">
      <c r="A5" s="1"/>
      <c r="B5" s="2"/>
      <c r="C5" s="2"/>
      <c r="D5" s="2"/>
      <c r="E5" s="2"/>
      <c r="F5" s="2"/>
      <c r="G5" s="2"/>
      <c r="H5" s="2"/>
    </row>
    <row r="6" spans="1:12" ht="35.25" customHeight="1" thickBot="1">
      <c r="A6" s="209" t="s">
        <v>123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07">
        <v>2022</v>
      </c>
      <c r="L6" s="208">
        <v>2023</v>
      </c>
    </row>
    <row r="7" spans="1:12" ht="9.9499999999999993" customHeight="1">
      <c r="A7" s="1"/>
      <c r="B7" s="2"/>
      <c r="C7" s="2"/>
      <c r="D7" s="2"/>
      <c r="E7" s="2"/>
    </row>
    <row r="8" spans="1:12">
      <c r="A8" s="95" t="s">
        <v>6</v>
      </c>
      <c r="B8" s="96">
        <f t="shared" ref="B8:F8" si="0">B38+B57</f>
        <v>19433933</v>
      </c>
      <c r="C8" s="96">
        <f t="shared" si="0"/>
        <v>21462902</v>
      </c>
      <c r="D8" s="96">
        <f t="shared" si="0"/>
        <v>23168692</v>
      </c>
      <c r="E8" s="97">
        <f t="shared" si="0"/>
        <v>21475765</v>
      </c>
      <c r="F8" s="97">
        <f t="shared" si="0"/>
        <v>22862079</v>
      </c>
      <c r="G8" s="97">
        <f t="shared" ref="G8:H8" si="1">G38+G57</f>
        <v>25153667</v>
      </c>
      <c r="H8" s="97">
        <f t="shared" si="1"/>
        <v>23198332</v>
      </c>
      <c r="I8" s="97">
        <f t="shared" ref="I8:J8" si="2">I38+I57</f>
        <v>23832684</v>
      </c>
      <c r="J8" s="97">
        <f t="shared" si="2"/>
        <v>23190554</v>
      </c>
      <c r="K8" s="96">
        <f>K38+K57</f>
        <v>23434404</v>
      </c>
      <c r="L8" s="96">
        <f>L38+L57</f>
        <v>12168254</v>
      </c>
    </row>
    <row r="9" spans="1:12" s="4" customFormat="1">
      <c r="A9" s="98" t="s">
        <v>47</v>
      </c>
      <c r="B9" s="99">
        <f t="shared" ref="B9:E9" si="3">+B10+B11+B12</f>
        <v>2736366</v>
      </c>
      <c r="C9" s="99">
        <f t="shared" si="3"/>
        <v>2836626</v>
      </c>
      <c r="D9" s="99">
        <f t="shared" si="3"/>
        <v>3600342</v>
      </c>
      <c r="E9" s="100">
        <f t="shared" si="3"/>
        <v>4087626</v>
      </c>
      <c r="F9" s="100">
        <f t="shared" ref="F9:G9" si="4">+F10+F11+F12</f>
        <v>4109960</v>
      </c>
      <c r="G9" s="100">
        <f t="shared" si="4"/>
        <v>4308807</v>
      </c>
      <c r="H9" s="100">
        <f t="shared" ref="H9:I9" si="5">+H10+H11+H12</f>
        <v>3628799</v>
      </c>
      <c r="I9" s="100">
        <f t="shared" si="5"/>
        <v>3350232</v>
      </c>
      <c r="J9" s="100">
        <f t="shared" ref="J9:L9" si="6">+J10+J11+J12</f>
        <v>3520523</v>
      </c>
      <c r="K9" s="99">
        <f t="shared" si="6"/>
        <v>3100472</v>
      </c>
      <c r="L9" s="99">
        <f t="shared" si="6"/>
        <v>1647573</v>
      </c>
    </row>
    <row r="10" spans="1:12" ht="15.6" customHeight="1">
      <c r="A10" s="87" t="s">
        <v>48</v>
      </c>
      <c r="B10" s="88">
        <v>1410865</v>
      </c>
      <c r="C10" s="88">
        <v>1649421</v>
      </c>
      <c r="D10" s="88">
        <v>1639991</v>
      </c>
      <c r="E10" s="89">
        <v>1899774</v>
      </c>
      <c r="F10" s="89">
        <v>1972694</v>
      </c>
      <c r="G10" s="89">
        <v>1917773</v>
      </c>
      <c r="H10" s="89">
        <v>1994277</v>
      </c>
      <c r="I10" s="89">
        <v>1971071</v>
      </c>
      <c r="J10" s="89">
        <v>2211779</v>
      </c>
      <c r="K10" s="89">
        <v>2189556</v>
      </c>
      <c r="L10" s="11">
        <v>1067269</v>
      </c>
    </row>
    <row r="11" spans="1:12" ht="12.2" customHeight="1">
      <c r="A11" s="90" t="s">
        <v>49</v>
      </c>
      <c r="B11" s="91">
        <v>357926</v>
      </c>
      <c r="C11" s="91">
        <v>331354</v>
      </c>
      <c r="D11" s="91">
        <v>424994</v>
      </c>
      <c r="E11" s="92">
        <v>547366</v>
      </c>
      <c r="F11" s="92">
        <v>507875</v>
      </c>
      <c r="G11" s="92">
        <v>570894</v>
      </c>
      <c r="H11" s="92">
        <v>479671</v>
      </c>
      <c r="I11" s="92">
        <v>404398</v>
      </c>
      <c r="J11" s="92">
        <v>423089</v>
      </c>
      <c r="K11" s="92">
        <v>282785</v>
      </c>
      <c r="L11" s="11">
        <v>95573</v>
      </c>
    </row>
    <row r="12" spans="1:12">
      <c r="A12" s="90" t="s">
        <v>50</v>
      </c>
      <c r="B12" s="91">
        <v>967575</v>
      </c>
      <c r="C12" s="91">
        <v>855851</v>
      </c>
      <c r="D12" s="91">
        <v>1535357</v>
      </c>
      <c r="E12" s="92">
        <v>1640486</v>
      </c>
      <c r="F12" s="92">
        <v>1629391</v>
      </c>
      <c r="G12" s="92">
        <v>1820140</v>
      </c>
      <c r="H12" s="92">
        <v>1154851</v>
      </c>
      <c r="I12" s="92">
        <v>974763</v>
      </c>
      <c r="J12" s="92">
        <v>885655</v>
      </c>
      <c r="K12" s="92">
        <v>628131</v>
      </c>
      <c r="L12" s="11">
        <v>484731</v>
      </c>
    </row>
    <row r="13" spans="1:12" s="4" customFormat="1">
      <c r="A13" s="98" t="s">
        <v>51</v>
      </c>
      <c r="B13" s="99">
        <f>B14+B15+B16+B17+B19+B20+B21+B22+B24+B18+B23</f>
        <v>3800255</v>
      </c>
      <c r="C13" s="99">
        <f t="shared" ref="C13:D13" si="7">C14+C15+C16+C17+C19+C20+C21+C22+C24+C18</f>
        <v>4082025</v>
      </c>
      <c r="D13" s="99">
        <f t="shared" si="7"/>
        <v>5056606</v>
      </c>
      <c r="E13" s="100">
        <f t="shared" ref="E13:J13" si="8">E14+E15+E16+E17+E19+E20+E21+E22+E24+E18</f>
        <v>3724770</v>
      </c>
      <c r="F13" s="100">
        <f t="shared" si="8"/>
        <v>3213955</v>
      </c>
      <c r="G13" s="100">
        <f t="shared" si="8"/>
        <v>3543867</v>
      </c>
      <c r="H13" s="100">
        <f t="shared" si="8"/>
        <v>3531564</v>
      </c>
      <c r="I13" s="100">
        <f t="shared" si="8"/>
        <v>3991345</v>
      </c>
      <c r="J13" s="100">
        <f t="shared" si="8"/>
        <v>4206206</v>
      </c>
      <c r="K13" s="99">
        <f>K14+K15+K16+K17+K19+K20+K21+K22+K24+K18</f>
        <v>4095482</v>
      </c>
      <c r="L13" s="99">
        <f>L14+L15+L16+L17+L19+L20+L21+L22+L24+L18</f>
        <v>2144431</v>
      </c>
    </row>
    <row r="14" spans="1:12">
      <c r="A14" s="87" t="s">
        <v>52</v>
      </c>
      <c r="B14" s="93">
        <v>451457</v>
      </c>
      <c r="C14" s="88">
        <v>461704</v>
      </c>
      <c r="D14" s="88">
        <v>489720</v>
      </c>
      <c r="E14" s="89">
        <v>498527</v>
      </c>
      <c r="F14" s="89">
        <v>513901</v>
      </c>
      <c r="G14" s="89">
        <v>541427</v>
      </c>
      <c r="H14" s="89">
        <v>544038</v>
      </c>
      <c r="I14" s="89">
        <v>561417</v>
      </c>
      <c r="J14" s="89">
        <v>578405</v>
      </c>
      <c r="K14" s="89">
        <v>573152</v>
      </c>
      <c r="L14" s="11">
        <v>299519</v>
      </c>
    </row>
    <row r="15" spans="1:12">
      <c r="A15" s="87" t="s">
        <v>53</v>
      </c>
      <c r="B15" s="88">
        <v>576601</v>
      </c>
      <c r="C15" s="88">
        <v>638953</v>
      </c>
      <c r="D15" s="88">
        <v>292364</v>
      </c>
      <c r="E15" s="89">
        <v>179656</v>
      </c>
      <c r="F15" s="89">
        <v>158097</v>
      </c>
      <c r="G15" s="89">
        <v>298786</v>
      </c>
      <c r="H15" s="89">
        <v>225146</v>
      </c>
      <c r="I15" s="89">
        <v>264785</v>
      </c>
      <c r="J15" s="89">
        <v>432923</v>
      </c>
      <c r="K15" s="89">
        <v>308653</v>
      </c>
      <c r="L15" s="11">
        <v>123524</v>
      </c>
    </row>
    <row r="16" spans="1:12">
      <c r="A16" s="90" t="s">
        <v>154</v>
      </c>
      <c r="B16" s="91">
        <v>769275</v>
      </c>
      <c r="C16" s="91">
        <v>664014</v>
      </c>
      <c r="D16" s="91">
        <v>992236</v>
      </c>
      <c r="E16" s="92">
        <v>330141</v>
      </c>
      <c r="F16" s="92">
        <v>356767</v>
      </c>
      <c r="G16" s="92">
        <v>431418</v>
      </c>
      <c r="H16" s="92">
        <v>459585</v>
      </c>
      <c r="I16" s="92">
        <v>537174</v>
      </c>
      <c r="J16" s="92">
        <v>536004</v>
      </c>
      <c r="K16" s="92">
        <v>422648</v>
      </c>
      <c r="L16" s="11">
        <v>131691</v>
      </c>
    </row>
    <row r="17" spans="1:12">
      <c r="A17" s="90" t="s">
        <v>54</v>
      </c>
      <c r="B17" s="91">
        <v>1132463</v>
      </c>
      <c r="C17" s="91">
        <v>1269798</v>
      </c>
      <c r="D17" s="91">
        <v>2684703</v>
      </c>
      <c r="E17" s="92">
        <v>2309652</v>
      </c>
      <c r="F17" s="92">
        <v>1785101</v>
      </c>
      <c r="G17" s="92">
        <v>2078291</v>
      </c>
      <c r="H17" s="92">
        <v>2201300</v>
      </c>
      <c r="I17" s="92">
        <v>2527429</v>
      </c>
      <c r="J17" s="92">
        <v>2563979</v>
      </c>
      <c r="K17" s="92">
        <v>2728497</v>
      </c>
      <c r="L17" s="11">
        <v>1549693</v>
      </c>
    </row>
    <row r="18" spans="1:12" s="5" customFormat="1">
      <c r="A18" s="87" t="s">
        <v>82</v>
      </c>
      <c r="B18" s="88">
        <v>0</v>
      </c>
      <c r="C18" s="88">
        <v>0</v>
      </c>
      <c r="D18" s="88">
        <v>0</v>
      </c>
      <c r="E18" s="89">
        <v>37902</v>
      </c>
      <c r="F18" s="89">
        <v>54318</v>
      </c>
      <c r="G18" s="89">
        <v>45157</v>
      </c>
      <c r="H18" s="190">
        <v>22524</v>
      </c>
      <c r="I18" s="190">
        <v>25622</v>
      </c>
      <c r="J18" s="190">
        <v>47444</v>
      </c>
      <c r="K18" s="190">
        <v>0</v>
      </c>
      <c r="L18" s="13">
        <v>0</v>
      </c>
    </row>
    <row r="19" spans="1:12">
      <c r="A19" s="87" t="s">
        <v>55</v>
      </c>
      <c r="B19" s="93">
        <v>352986</v>
      </c>
      <c r="C19" s="88">
        <v>433740</v>
      </c>
      <c r="D19" s="88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11">
        <v>0</v>
      </c>
    </row>
    <row r="20" spans="1:12">
      <c r="A20" s="87" t="s">
        <v>56</v>
      </c>
      <c r="B20" s="88">
        <v>32000</v>
      </c>
      <c r="C20" s="88">
        <v>57495</v>
      </c>
      <c r="D20" s="88">
        <v>44933</v>
      </c>
      <c r="E20" s="89">
        <v>33630</v>
      </c>
      <c r="F20" s="89">
        <v>7600</v>
      </c>
      <c r="G20" s="89">
        <v>20370</v>
      </c>
      <c r="H20" s="89">
        <v>16296</v>
      </c>
      <c r="I20" s="89">
        <v>31166</v>
      </c>
      <c r="J20" s="89">
        <v>16166</v>
      </c>
      <c r="K20" s="89">
        <v>62532</v>
      </c>
      <c r="L20" s="11">
        <v>40004</v>
      </c>
    </row>
    <row r="21" spans="1:12">
      <c r="A21" s="90" t="s">
        <v>57</v>
      </c>
      <c r="B21" s="91">
        <v>64500</v>
      </c>
      <c r="C21" s="91">
        <v>45062</v>
      </c>
      <c r="D21" s="91">
        <v>85050</v>
      </c>
      <c r="E21" s="92">
        <v>47246</v>
      </c>
      <c r="F21" s="92">
        <v>8781</v>
      </c>
      <c r="G21" s="92">
        <v>42244</v>
      </c>
      <c r="H21" s="92">
        <v>26000</v>
      </c>
      <c r="I21" s="92">
        <v>22667</v>
      </c>
      <c r="J21" s="92">
        <v>12600</v>
      </c>
      <c r="K21" s="92">
        <v>0</v>
      </c>
      <c r="L21" s="11">
        <v>0</v>
      </c>
    </row>
    <row r="22" spans="1:12">
      <c r="A22" s="90" t="s">
        <v>58</v>
      </c>
      <c r="B22" s="91">
        <v>41400</v>
      </c>
      <c r="C22" s="91">
        <v>47737</v>
      </c>
      <c r="D22" s="91">
        <v>49870</v>
      </c>
      <c r="E22" s="92">
        <v>58523</v>
      </c>
      <c r="F22" s="92">
        <v>43888</v>
      </c>
      <c r="G22" s="92">
        <v>37392</v>
      </c>
      <c r="H22" s="92">
        <v>36675</v>
      </c>
      <c r="I22" s="92">
        <v>21085</v>
      </c>
      <c r="J22" s="92">
        <v>18685</v>
      </c>
      <c r="K22" s="92">
        <v>0</v>
      </c>
      <c r="L22" s="11">
        <v>0</v>
      </c>
    </row>
    <row r="23" spans="1:12">
      <c r="A23" s="90" t="s">
        <v>120</v>
      </c>
      <c r="B23" s="94">
        <v>41828</v>
      </c>
      <c r="C23" s="91">
        <v>0</v>
      </c>
      <c r="D23" s="91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11">
        <v>0</v>
      </c>
    </row>
    <row r="24" spans="1:12">
      <c r="A24" s="8" t="s">
        <v>59</v>
      </c>
      <c r="B24" s="13">
        <v>337745</v>
      </c>
      <c r="C24" s="11">
        <v>463522</v>
      </c>
      <c r="D24" s="11">
        <v>417730</v>
      </c>
      <c r="E24" s="12">
        <v>229493</v>
      </c>
      <c r="F24" s="12">
        <v>285502</v>
      </c>
      <c r="G24" s="12">
        <v>48782</v>
      </c>
      <c r="H24" s="12">
        <v>0</v>
      </c>
      <c r="I24" s="12">
        <v>0</v>
      </c>
      <c r="J24" s="12">
        <v>0</v>
      </c>
      <c r="K24" s="12">
        <v>0</v>
      </c>
      <c r="L24" s="11">
        <v>0</v>
      </c>
    </row>
    <row r="25" spans="1:12" s="4" customFormat="1">
      <c r="A25" s="98" t="s">
        <v>163</v>
      </c>
      <c r="B25" s="99">
        <v>86213</v>
      </c>
      <c r="C25" s="99">
        <v>34084</v>
      </c>
      <c r="D25" s="99">
        <v>35639</v>
      </c>
      <c r="E25" s="100">
        <v>24069</v>
      </c>
      <c r="F25" s="100">
        <v>27564</v>
      </c>
      <c r="G25" s="100">
        <v>34542</v>
      </c>
      <c r="H25" s="100">
        <v>46925</v>
      </c>
      <c r="I25" s="100">
        <v>35053</v>
      </c>
      <c r="J25" s="100">
        <v>27571</v>
      </c>
      <c r="K25" s="99">
        <v>36561</v>
      </c>
      <c r="L25" s="99">
        <v>3741</v>
      </c>
    </row>
    <row r="26" spans="1:12" s="4" customFormat="1">
      <c r="A26" s="98" t="s">
        <v>60</v>
      </c>
      <c r="B26" s="99">
        <v>569920</v>
      </c>
      <c r="C26" s="99">
        <v>582615</v>
      </c>
      <c r="D26" s="99">
        <v>207331</v>
      </c>
      <c r="E26" s="100">
        <v>127468</v>
      </c>
      <c r="F26" s="100">
        <v>232923</v>
      </c>
      <c r="G26" s="100">
        <v>794844</v>
      </c>
      <c r="H26" s="100">
        <v>459045</v>
      </c>
      <c r="I26" s="100">
        <f>1018799+16514</f>
        <v>1035313</v>
      </c>
      <c r="J26" s="100">
        <f>437489+80768</f>
        <v>518257</v>
      </c>
      <c r="K26" s="99">
        <v>221727</v>
      </c>
      <c r="L26" s="99">
        <v>78727</v>
      </c>
    </row>
    <row r="27" spans="1:12" s="4" customFormat="1">
      <c r="A27" s="98" t="s">
        <v>160</v>
      </c>
      <c r="B27" s="99"/>
      <c r="C27" s="99"/>
      <c r="D27" s="99"/>
      <c r="E27" s="100"/>
      <c r="F27" s="100"/>
      <c r="G27" s="100"/>
      <c r="H27" s="100"/>
      <c r="I27" s="100"/>
      <c r="J27" s="100"/>
      <c r="K27" s="99">
        <f>+K28+K29</f>
        <v>22116</v>
      </c>
      <c r="L27" s="99">
        <f>+L28+L29</f>
        <v>22305</v>
      </c>
    </row>
    <row r="28" spans="1:12" s="4" customFormat="1">
      <c r="A28" s="220" t="s">
        <v>161</v>
      </c>
      <c r="B28" s="218"/>
      <c r="C28" s="218"/>
      <c r="D28" s="218"/>
      <c r="E28" s="219"/>
      <c r="F28" s="219"/>
      <c r="G28" s="219"/>
      <c r="H28" s="219"/>
      <c r="I28" s="219"/>
      <c r="J28" s="219"/>
      <c r="K28" s="13">
        <v>22116</v>
      </c>
      <c r="L28" s="13">
        <v>22305</v>
      </c>
    </row>
    <row r="29" spans="1:12" s="4" customFormat="1">
      <c r="A29" s="220" t="s">
        <v>162</v>
      </c>
      <c r="B29" s="218"/>
      <c r="C29" s="218"/>
      <c r="D29" s="218"/>
      <c r="E29" s="219"/>
      <c r="F29" s="219"/>
      <c r="G29" s="219"/>
      <c r="H29" s="219"/>
      <c r="I29" s="219"/>
      <c r="J29" s="219"/>
      <c r="K29" s="218">
        <v>0</v>
      </c>
      <c r="L29" s="218">
        <v>0</v>
      </c>
    </row>
    <row r="30" spans="1:12" s="4" customFormat="1">
      <c r="A30" s="98" t="s">
        <v>61</v>
      </c>
      <c r="B30" s="99">
        <f t="shared" ref="B30:E30" si="9">B31+B32</f>
        <v>2093615</v>
      </c>
      <c r="C30" s="99">
        <f t="shared" si="9"/>
        <v>2095057</v>
      </c>
      <c r="D30" s="99">
        <f t="shared" si="9"/>
        <v>2324790</v>
      </c>
      <c r="E30" s="100">
        <f t="shared" si="9"/>
        <v>2131379</v>
      </c>
      <c r="F30" s="100">
        <f t="shared" ref="F30:G30" si="10">F31+F32</f>
        <v>2065462</v>
      </c>
      <c r="G30" s="100">
        <f t="shared" si="10"/>
        <v>2979359</v>
      </c>
      <c r="H30" s="100">
        <f t="shared" ref="H30:I30" si="11">H31+H32</f>
        <v>3148352</v>
      </c>
      <c r="I30" s="100">
        <f t="shared" si="11"/>
        <v>3091410</v>
      </c>
      <c r="J30" s="100">
        <f t="shared" ref="J30:L30" si="12">J31+J32</f>
        <v>2998302</v>
      </c>
      <c r="K30" s="99">
        <f t="shared" si="12"/>
        <v>2878024</v>
      </c>
      <c r="L30" s="99">
        <f t="shared" si="12"/>
        <v>1765707</v>
      </c>
    </row>
    <row r="31" spans="1:12">
      <c r="A31" s="87" t="s">
        <v>62</v>
      </c>
      <c r="B31" s="88">
        <v>1763300</v>
      </c>
      <c r="C31" s="88">
        <v>1776408</v>
      </c>
      <c r="D31" s="88">
        <v>2081460</v>
      </c>
      <c r="E31" s="89">
        <v>1932049</v>
      </c>
      <c r="F31" s="89">
        <v>1952309</v>
      </c>
      <c r="G31" s="89">
        <v>2846737</v>
      </c>
      <c r="H31" s="89">
        <v>3009666</v>
      </c>
      <c r="I31" s="89">
        <v>2827712</v>
      </c>
      <c r="J31" s="89">
        <v>2573167</v>
      </c>
      <c r="K31" s="89">
        <v>2595569</v>
      </c>
      <c r="L31" s="11">
        <v>1594790</v>
      </c>
    </row>
    <row r="32" spans="1:12">
      <c r="A32" s="8" t="s">
        <v>137</v>
      </c>
      <c r="B32" s="11">
        <v>330315</v>
      </c>
      <c r="C32" s="11">
        <v>318649</v>
      </c>
      <c r="D32" s="11">
        <v>243330</v>
      </c>
      <c r="E32" s="12">
        <v>199330</v>
      </c>
      <c r="F32" s="12">
        <v>113153</v>
      </c>
      <c r="G32" s="12">
        <v>132622</v>
      </c>
      <c r="H32" s="12">
        <v>138686</v>
      </c>
      <c r="I32" s="12">
        <v>263698</v>
      </c>
      <c r="J32" s="12">
        <v>425135</v>
      </c>
      <c r="K32" s="12">
        <v>282455</v>
      </c>
      <c r="L32" s="11">
        <v>170917</v>
      </c>
    </row>
    <row r="33" spans="1:12" s="4" customFormat="1">
      <c r="A33" s="98" t="s">
        <v>63</v>
      </c>
      <c r="B33" s="99">
        <f t="shared" ref="B33:E33" si="13">B34+B35+B37</f>
        <v>851079</v>
      </c>
      <c r="C33" s="99">
        <f t="shared" si="13"/>
        <v>1189102</v>
      </c>
      <c r="D33" s="99">
        <f t="shared" si="13"/>
        <v>973553</v>
      </c>
      <c r="E33" s="100">
        <f t="shared" si="13"/>
        <v>179210</v>
      </c>
      <c r="F33" s="100">
        <f t="shared" ref="F33:L33" si="14">F34+F35+F36+F37</f>
        <v>214653</v>
      </c>
      <c r="G33" s="100">
        <f t="shared" si="14"/>
        <v>448311</v>
      </c>
      <c r="H33" s="100">
        <f t="shared" si="14"/>
        <v>345344</v>
      </c>
      <c r="I33" s="100">
        <f t="shared" si="14"/>
        <v>246653</v>
      </c>
      <c r="J33" s="100">
        <f t="shared" si="14"/>
        <v>204989</v>
      </c>
      <c r="K33" s="99">
        <f t="shared" si="14"/>
        <v>274671</v>
      </c>
      <c r="L33" s="99">
        <f t="shared" si="14"/>
        <v>178116</v>
      </c>
    </row>
    <row r="34" spans="1:12">
      <c r="A34" s="87" t="s">
        <v>64</v>
      </c>
      <c r="B34" s="88">
        <v>182630</v>
      </c>
      <c r="C34" s="88">
        <v>308138</v>
      </c>
      <c r="D34" s="88">
        <v>9666</v>
      </c>
      <c r="E34" s="89">
        <v>11022</v>
      </c>
      <c r="F34" s="89">
        <v>13132</v>
      </c>
      <c r="G34" s="89">
        <v>22650</v>
      </c>
      <c r="H34" s="89">
        <v>32268</v>
      </c>
      <c r="I34" s="89">
        <v>37231</v>
      </c>
      <c r="J34" s="89">
        <v>42963</v>
      </c>
      <c r="K34" s="89">
        <v>49584</v>
      </c>
      <c r="L34" s="11">
        <v>27591</v>
      </c>
    </row>
    <row r="35" spans="1:12">
      <c r="A35" s="90" t="s">
        <v>65</v>
      </c>
      <c r="B35" s="91">
        <v>44508</v>
      </c>
      <c r="C35" s="91">
        <v>48449</v>
      </c>
      <c r="D35" s="91">
        <v>71162</v>
      </c>
      <c r="E35" s="92">
        <v>79607</v>
      </c>
      <c r="F35" s="92">
        <v>106029</v>
      </c>
      <c r="G35" s="92">
        <v>186072</v>
      </c>
      <c r="H35" s="92">
        <v>253178</v>
      </c>
      <c r="I35" s="92">
        <v>192544</v>
      </c>
      <c r="J35" s="92">
        <v>158427</v>
      </c>
      <c r="K35" s="92">
        <v>225087</v>
      </c>
      <c r="L35" s="11">
        <v>150525</v>
      </c>
    </row>
    <row r="36" spans="1:12">
      <c r="A36" s="90" t="s">
        <v>122</v>
      </c>
      <c r="B36" s="91">
        <v>0</v>
      </c>
      <c r="C36" s="91">
        <v>0</v>
      </c>
      <c r="D36" s="91">
        <v>0</v>
      </c>
      <c r="E36" s="92">
        <v>0</v>
      </c>
      <c r="F36" s="92">
        <v>15427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11">
        <v>0</v>
      </c>
    </row>
    <row r="37" spans="1:12">
      <c r="A37" s="8" t="s">
        <v>66</v>
      </c>
      <c r="B37" s="11">
        <v>623941</v>
      </c>
      <c r="C37" s="11">
        <v>832515</v>
      </c>
      <c r="D37" s="11">
        <v>892725</v>
      </c>
      <c r="E37" s="12">
        <v>88581</v>
      </c>
      <c r="F37" s="12">
        <v>80065</v>
      </c>
      <c r="G37" s="12">
        <v>239589</v>
      </c>
      <c r="H37" s="12">
        <v>59898</v>
      </c>
      <c r="I37" s="12">
        <v>16878</v>
      </c>
      <c r="J37" s="12">
        <v>3599</v>
      </c>
      <c r="K37" s="12">
        <v>0</v>
      </c>
      <c r="L37" s="11">
        <v>0</v>
      </c>
    </row>
    <row r="38" spans="1:12" s="4" customFormat="1">
      <c r="A38" s="9" t="s">
        <v>67</v>
      </c>
      <c r="B38" s="14">
        <f t="shared" ref="B38:E38" si="15">B33+B30+B26+B25+B13+B9</f>
        <v>10137448</v>
      </c>
      <c r="C38" s="14">
        <f t="shared" si="15"/>
        <v>10819509</v>
      </c>
      <c r="D38" s="14">
        <f t="shared" si="15"/>
        <v>12198261</v>
      </c>
      <c r="E38" s="15">
        <f t="shared" si="15"/>
        <v>10274522</v>
      </c>
      <c r="F38" s="15">
        <f t="shared" ref="F38:G38" si="16">F33+F30+F26+F25+F13+F9</f>
        <v>9864517</v>
      </c>
      <c r="G38" s="15">
        <f t="shared" si="16"/>
        <v>12109730</v>
      </c>
      <c r="H38" s="15">
        <f t="shared" ref="H38:I38" si="17">H33+H30+H26+H25+H13+H9</f>
        <v>11160029</v>
      </c>
      <c r="I38" s="15">
        <f t="shared" si="17"/>
        <v>11750006</v>
      </c>
      <c r="J38" s="15">
        <f t="shared" ref="J38" si="18">J33+J30+J26+J25+J13+J9</f>
        <v>11475848</v>
      </c>
      <c r="K38" s="14">
        <f>K33+K30+K26+K25+K13+K9+K27</f>
        <v>10629053</v>
      </c>
      <c r="L38" s="14">
        <f>L33+L30+L26+L25+L13+L9+L27</f>
        <v>5840600</v>
      </c>
    </row>
    <row r="39" spans="1:12" s="4" customFormat="1" ht="24" customHeight="1">
      <c r="A39" s="98" t="s">
        <v>134</v>
      </c>
      <c r="B39" s="99">
        <v>3425019</v>
      </c>
      <c r="C39" s="99">
        <v>3550568</v>
      </c>
      <c r="D39" s="99">
        <v>3937078</v>
      </c>
      <c r="E39" s="100">
        <v>4069317</v>
      </c>
      <c r="F39" s="100">
        <v>4205386</v>
      </c>
      <c r="G39" s="100">
        <v>4288580</v>
      </c>
      <c r="H39" s="100">
        <v>4483843</v>
      </c>
      <c r="I39" s="100">
        <v>4586767</v>
      </c>
      <c r="J39" s="100">
        <v>4719934</v>
      </c>
      <c r="K39" s="99">
        <v>5090877</v>
      </c>
      <c r="L39" s="99">
        <v>2374869</v>
      </c>
    </row>
    <row r="40" spans="1:12" s="4" customFormat="1" ht="16.5" customHeight="1">
      <c r="A40" s="98" t="s">
        <v>68</v>
      </c>
      <c r="B40" s="99">
        <v>1151783</v>
      </c>
      <c r="C40" s="99">
        <v>1244160</v>
      </c>
      <c r="D40" s="99">
        <v>1355594</v>
      </c>
      <c r="E40" s="100">
        <v>1426952</v>
      </c>
      <c r="F40" s="100">
        <v>1507240</v>
      </c>
      <c r="G40" s="100">
        <v>1572138</v>
      </c>
      <c r="H40" s="100">
        <v>1622432</v>
      </c>
      <c r="I40" s="100">
        <v>1724238</v>
      </c>
      <c r="J40" s="196">
        <v>1811488</v>
      </c>
      <c r="K40" s="200">
        <v>1948111</v>
      </c>
      <c r="L40" s="200">
        <v>963808</v>
      </c>
    </row>
    <row r="41" spans="1:12" s="4" customFormat="1" ht="16.5" customHeight="1">
      <c r="A41" s="98" t="s">
        <v>69</v>
      </c>
      <c r="B41" s="99">
        <f t="shared" ref="B41:E41" si="19">B42+B43</f>
        <v>549997</v>
      </c>
      <c r="C41" s="99">
        <f t="shared" si="19"/>
        <v>604016</v>
      </c>
      <c r="D41" s="99">
        <f t="shared" si="19"/>
        <v>611783</v>
      </c>
      <c r="E41" s="100">
        <f t="shared" si="19"/>
        <v>637939</v>
      </c>
      <c r="F41" s="100">
        <f t="shared" ref="F41:G41" si="20">F42+F43</f>
        <v>716462</v>
      </c>
      <c r="G41" s="100">
        <f t="shared" si="20"/>
        <v>787541</v>
      </c>
      <c r="H41" s="100">
        <f t="shared" ref="H41:I41" si="21">H42+H43</f>
        <v>907406</v>
      </c>
      <c r="I41" s="100">
        <f t="shared" si="21"/>
        <v>925056</v>
      </c>
      <c r="J41" s="100">
        <f t="shared" ref="J41:L41" si="22">J42+J43</f>
        <v>912044</v>
      </c>
      <c r="K41" s="99">
        <f t="shared" si="22"/>
        <v>1138947</v>
      </c>
      <c r="L41" s="99">
        <f t="shared" si="22"/>
        <v>762003</v>
      </c>
    </row>
    <row r="42" spans="1:12">
      <c r="A42" s="87" t="s">
        <v>70</v>
      </c>
      <c r="B42" s="88">
        <v>67782</v>
      </c>
      <c r="C42" s="88">
        <v>73949</v>
      </c>
      <c r="D42" s="88">
        <v>74887</v>
      </c>
      <c r="E42" s="89">
        <v>75407</v>
      </c>
      <c r="F42" s="89">
        <v>91821</v>
      </c>
      <c r="G42" s="89">
        <v>97276</v>
      </c>
      <c r="H42" s="89">
        <v>113008</v>
      </c>
      <c r="I42" s="89">
        <v>113171</v>
      </c>
      <c r="J42" s="89">
        <v>111214</v>
      </c>
      <c r="K42" s="12">
        <v>138281</v>
      </c>
      <c r="L42" s="11">
        <v>22852</v>
      </c>
    </row>
    <row r="43" spans="1:12">
      <c r="A43" s="8" t="s">
        <v>71</v>
      </c>
      <c r="B43" s="11">
        <v>482215</v>
      </c>
      <c r="C43" s="11">
        <v>530067</v>
      </c>
      <c r="D43" s="11">
        <v>536896</v>
      </c>
      <c r="E43" s="12">
        <v>562532</v>
      </c>
      <c r="F43" s="12">
        <v>624641</v>
      </c>
      <c r="G43" s="12">
        <v>690265</v>
      </c>
      <c r="H43" s="12">
        <v>794398</v>
      </c>
      <c r="I43" s="12">
        <v>811885</v>
      </c>
      <c r="J43" s="12">
        <v>800830</v>
      </c>
      <c r="K43" s="12">
        <v>1000666</v>
      </c>
      <c r="L43" s="11">
        <v>739151</v>
      </c>
    </row>
    <row r="44" spans="1:12" s="4" customFormat="1" ht="25.5">
      <c r="A44" s="98" t="s">
        <v>81</v>
      </c>
      <c r="B44" s="99">
        <v>398379</v>
      </c>
      <c r="C44" s="99">
        <v>432746</v>
      </c>
      <c r="D44" s="99">
        <v>438673</v>
      </c>
      <c r="E44" s="100">
        <v>462144</v>
      </c>
      <c r="F44" s="100">
        <v>508306</v>
      </c>
      <c r="G44" s="100">
        <v>555476</v>
      </c>
      <c r="H44" s="100">
        <v>631798</v>
      </c>
      <c r="I44" s="100">
        <v>654334</v>
      </c>
      <c r="J44" s="100">
        <v>648440</v>
      </c>
      <c r="K44" s="99">
        <v>695826</v>
      </c>
      <c r="L44" s="99">
        <v>412474</v>
      </c>
    </row>
    <row r="45" spans="1:12" s="4" customFormat="1">
      <c r="A45" s="98" t="s">
        <v>72</v>
      </c>
      <c r="B45" s="99">
        <f t="shared" ref="B45:D45" si="23">B46+B47</f>
        <v>212138</v>
      </c>
      <c r="C45" s="99">
        <f t="shared" si="23"/>
        <v>225200</v>
      </c>
      <c r="D45" s="99">
        <f t="shared" si="23"/>
        <v>252685</v>
      </c>
      <c r="E45" s="100">
        <f t="shared" ref="E45:L45" si="24">E46+E47</f>
        <v>289868</v>
      </c>
      <c r="F45" s="100">
        <f t="shared" si="24"/>
        <v>367369</v>
      </c>
      <c r="G45" s="100">
        <f t="shared" si="24"/>
        <v>353932</v>
      </c>
      <c r="H45" s="100">
        <f t="shared" si="24"/>
        <v>375034</v>
      </c>
      <c r="I45" s="100">
        <f t="shared" si="24"/>
        <v>461858</v>
      </c>
      <c r="J45" s="100">
        <f t="shared" si="24"/>
        <v>414440</v>
      </c>
      <c r="K45" s="99">
        <f t="shared" si="24"/>
        <v>516088</v>
      </c>
      <c r="L45" s="99">
        <f t="shared" si="24"/>
        <v>302107</v>
      </c>
    </row>
    <row r="46" spans="1:12">
      <c r="A46" s="87" t="s">
        <v>74</v>
      </c>
      <c r="B46" s="88">
        <f>101816+44741</f>
        <v>146557</v>
      </c>
      <c r="C46" s="88">
        <v>153308</v>
      </c>
      <c r="D46" s="88">
        <v>179530</v>
      </c>
      <c r="E46" s="89">
        <v>213414</v>
      </c>
      <c r="F46" s="89">
        <v>287108</v>
      </c>
      <c r="G46" s="89">
        <v>261944</v>
      </c>
      <c r="H46" s="89">
        <v>262558</v>
      </c>
      <c r="I46" s="89">
        <v>332627</v>
      </c>
      <c r="J46" s="89">
        <v>286760</v>
      </c>
      <c r="K46" s="89">
        <v>136687</v>
      </c>
      <c r="L46" s="11">
        <v>92289</v>
      </c>
    </row>
    <row r="47" spans="1:12">
      <c r="A47" s="8" t="s">
        <v>73</v>
      </c>
      <c r="B47" s="11">
        <v>65581</v>
      </c>
      <c r="C47" s="11">
        <v>71892</v>
      </c>
      <c r="D47" s="11">
        <v>73155</v>
      </c>
      <c r="E47" s="12">
        <v>76454</v>
      </c>
      <c r="F47" s="12">
        <v>80261</v>
      </c>
      <c r="G47" s="12">
        <v>91988</v>
      </c>
      <c r="H47" s="12">
        <v>112476</v>
      </c>
      <c r="I47" s="12">
        <v>129231</v>
      </c>
      <c r="J47" s="12">
        <v>127680</v>
      </c>
      <c r="K47" s="12">
        <v>379401</v>
      </c>
      <c r="L47" s="11">
        <v>209818</v>
      </c>
    </row>
    <row r="48" spans="1:12" s="4" customFormat="1" ht="27.75" customHeight="1">
      <c r="A48" s="98" t="s">
        <v>79</v>
      </c>
      <c r="B48" s="99">
        <f t="shared" ref="B48:E48" si="25">B49+B50</f>
        <v>82186</v>
      </c>
      <c r="C48" s="99">
        <f t="shared" si="25"/>
        <v>86571</v>
      </c>
      <c r="D48" s="99">
        <f t="shared" si="25"/>
        <v>89873</v>
      </c>
      <c r="E48" s="100">
        <f t="shared" si="25"/>
        <v>94425</v>
      </c>
      <c r="F48" s="100">
        <f t="shared" ref="F48:G48" si="26">F49+F50</f>
        <v>96678</v>
      </c>
      <c r="G48" s="100">
        <f t="shared" si="26"/>
        <v>100135</v>
      </c>
      <c r="H48" s="100">
        <f t="shared" ref="H48:I48" si="27">H49+H50</f>
        <v>103218</v>
      </c>
      <c r="I48" s="100">
        <f t="shared" si="27"/>
        <v>113366</v>
      </c>
      <c r="J48" s="100">
        <f t="shared" ref="J48:L48" si="28">J49+J50</f>
        <v>116205</v>
      </c>
      <c r="K48" s="99">
        <f t="shared" si="28"/>
        <v>125226</v>
      </c>
      <c r="L48" s="99">
        <f t="shared" si="28"/>
        <v>63775</v>
      </c>
    </row>
    <row r="49" spans="1:12">
      <c r="A49" s="87" t="s">
        <v>181</v>
      </c>
      <c r="B49" s="88">
        <v>32200</v>
      </c>
      <c r="C49" s="88">
        <v>35011</v>
      </c>
      <c r="D49" s="88">
        <v>37019</v>
      </c>
      <c r="E49" s="89">
        <v>39270</v>
      </c>
      <c r="F49" s="89">
        <v>40378</v>
      </c>
      <c r="G49" s="89">
        <v>41516</v>
      </c>
      <c r="H49" s="89">
        <v>42749</v>
      </c>
      <c r="I49" s="89">
        <v>44831</v>
      </c>
      <c r="J49" s="89">
        <v>46249</v>
      </c>
      <c r="K49" s="89">
        <v>50105</v>
      </c>
      <c r="L49" s="11">
        <v>24274</v>
      </c>
    </row>
    <row r="50" spans="1:12">
      <c r="A50" s="8" t="s">
        <v>75</v>
      </c>
      <c r="B50" s="11">
        <v>49986</v>
      </c>
      <c r="C50" s="11">
        <v>51560</v>
      </c>
      <c r="D50" s="11">
        <v>52854</v>
      </c>
      <c r="E50" s="12">
        <v>55155</v>
      </c>
      <c r="F50" s="12">
        <v>56300</v>
      </c>
      <c r="G50" s="12">
        <v>58619</v>
      </c>
      <c r="H50" s="12">
        <v>60469</v>
      </c>
      <c r="I50" s="12">
        <v>68535</v>
      </c>
      <c r="J50" s="12">
        <v>69956</v>
      </c>
      <c r="K50" s="12">
        <v>75121</v>
      </c>
      <c r="L50" s="11">
        <v>39501</v>
      </c>
    </row>
    <row r="51" spans="1:12" s="4" customFormat="1" ht="27.75" customHeight="1">
      <c r="A51" s="98" t="s">
        <v>80</v>
      </c>
      <c r="B51" s="99">
        <v>113302</v>
      </c>
      <c r="C51" s="99">
        <v>114591</v>
      </c>
      <c r="D51" s="99">
        <v>98445</v>
      </c>
      <c r="E51" s="100">
        <v>87301</v>
      </c>
      <c r="F51" s="100">
        <v>218389</v>
      </c>
      <c r="G51" s="100">
        <v>149999</v>
      </c>
      <c r="H51" s="100">
        <v>165154</v>
      </c>
      <c r="I51" s="100">
        <v>167473</v>
      </c>
      <c r="J51" s="100">
        <v>204133</v>
      </c>
      <c r="K51" s="99">
        <v>181066</v>
      </c>
      <c r="L51" s="99">
        <v>56089</v>
      </c>
    </row>
    <row r="52" spans="1:12" s="4" customFormat="1" ht="34.5" customHeight="1">
      <c r="A52" s="98" t="s">
        <v>76</v>
      </c>
      <c r="B52" s="99">
        <v>219000</v>
      </c>
      <c r="C52" s="99">
        <v>181604</v>
      </c>
      <c r="D52" s="99">
        <v>296506</v>
      </c>
      <c r="E52" s="100">
        <v>226307</v>
      </c>
      <c r="F52" s="100">
        <v>251101</v>
      </c>
      <c r="G52" s="100">
        <v>249446</v>
      </c>
      <c r="H52" s="100">
        <v>267046</v>
      </c>
      <c r="I52" s="100">
        <v>244743</v>
      </c>
      <c r="J52" s="100">
        <v>259707</v>
      </c>
      <c r="K52" s="99">
        <v>200012</v>
      </c>
      <c r="L52" s="99">
        <v>217936</v>
      </c>
    </row>
    <row r="53" spans="1:12" s="4" customFormat="1" ht="28.5" customHeight="1">
      <c r="A53" s="98" t="s">
        <v>83</v>
      </c>
      <c r="B53" s="99">
        <v>0</v>
      </c>
      <c r="C53" s="99">
        <v>0</v>
      </c>
      <c r="D53" s="99">
        <v>0</v>
      </c>
      <c r="E53" s="100">
        <v>278411</v>
      </c>
      <c r="F53" s="100">
        <v>308209</v>
      </c>
      <c r="G53" s="100">
        <v>378758</v>
      </c>
      <c r="H53" s="100">
        <v>481001</v>
      </c>
      <c r="I53" s="100">
        <v>421015</v>
      </c>
      <c r="J53" s="100">
        <v>444484</v>
      </c>
      <c r="K53" s="99">
        <v>489207</v>
      </c>
      <c r="L53" s="99">
        <v>60809</v>
      </c>
    </row>
    <row r="54" spans="1:12" s="4" customFormat="1" ht="30" customHeight="1">
      <c r="A54" s="98" t="s">
        <v>84</v>
      </c>
      <c r="B54" s="99">
        <v>14362</v>
      </c>
      <c r="C54" s="99">
        <v>0</v>
      </c>
      <c r="D54" s="99">
        <v>0</v>
      </c>
      <c r="E54" s="100">
        <v>20389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99"/>
      <c r="L54" s="99">
        <v>0</v>
      </c>
    </row>
    <row r="55" spans="1:12" s="4" customFormat="1">
      <c r="A55" s="98" t="s">
        <v>85</v>
      </c>
      <c r="B55" s="99">
        <v>0</v>
      </c>
      <c r="C55" s="99">
        <v>72284</v>
      </c>
      <c r="D55" s="99">
        <v>0</v>
      </c>
      <c r="E55" s="100">
        <v>60652</v>
      </c>
      <c r="F55" s="100">
        <v>134635</v>
      </c>
      <c r="G55" s="100">
        <v>28729</v>
      </c>
      <c r="H55" s="100">
        <v>0</v>
      </c>
      <c r="I55" s="100">
        <v>0</v>
      </c>
      <c r="J55" s="100">
        <v>0</v>
      </c>
      <c r="K55" s="99"/>
      <c r="L55" s="99">
        <v>0</v>
      </c>
    </row>
    <row r="56" spans="1:12" s="4" customFormat="1">
      <c r="A56" s="98" t="s">
        <v>77</v>
      </c>
      <c r="B56" s="99">
        <v>3130319</v>
      </c>
      <c r="C56" s="99">
        <v>4131653</v>
      </c>
      <c r="D56" s="99">
        <v>3889794</v>
      </c>
      <c r="E56" s="100">
        <v>3547538</v>
      </c>
      <c r="F56" s="100">
        <v>4683787</v>
      </c>
      <c r="G56" s="100">
        <v>4579203</v>
      </c>
      <c r="H56" s="100">
        <v>3001371</v>
      </c>
      <c r="I56" s="100">
        <v>2783828</v>
      </c>
      <c r="J56" s="100">
        <v>2183831</v>
      </c>
      <c r="K56" s="99">
        <v>2419991</v>
      </c>
      <c r="L56" s="99">
        <v>1113784</v>
      </c>
    </row>
    <row r="57" spans="1:12" s="4" customFormat="1">
      <c r="A57" s="10" t="s">
        <v>78</v>
      </c>
      <c r="B57" s="16">
        <f t="shared" ref="B57:F57" si="29">B56+B52+B51+B48+B45+B44+B41+B40+B39+B53+B54+B55</f>
        <v>9296485</v>
      </c>
      <c r="C57" s="16">
        <f t="shared" si="29"/>
        <v>10643393</v>
      </c>
      <c r="D57" s="16">
        <f t="shared" si="29"/>
        <v>10970431</v>
      </c>
      <c r="E57" s="16">
        <f t="shared" si="29"/>
        <v>11201243</v>
      </c>
      <c r="F57" s="16">
        <f t="shared" si="29"/>
        <v>12997562</v>
      </c>
      <c r="G57" s="16">
        <f t="shared" ref="G57:H57" si="30">G56+G52+G51+G48+G45+G44+G41+G40+G39+G53+G54+G55</f>
        <v>13043937</v>
      </c>
      <c r="H57" s="16">
        <f t="shared" si="30"/>
        <v>12038303</v>
      </c>
      <c r="I57" s="16">
        <f t="shared" ref="I57:L57" si="31">I56+I52+I51+I48+I45+I44+I41+I40+I39+I53+I54+I55</f>
        <v>12082678</v>
      </c>
      <c r="J57" s="16">
        <f t="shared" si="31"/>
        <v>11714706</v>
      </c>
      <c r="K57" s="16">
        <f t="shared" si="31"/>
        <v>12805351</v>
      </c>
      <c r="L57" s="16">
        <f t="shared" si="31"/>
        <v>6327654</v>
      </c>
    </row>
    <row r="58" spans="1:12">
      <c r="A58" s="201" t="s">
        <v>158</v>
      </c>
      <c r="B58" s="7"/>
      <c r="C58" s="7"/>
      <c r="D58" s="7"/>
      <c r="E58" s="7"/>
      <c r="F58" s="7"/>
      <c r="G58" s="7"/>
      <c r="H58" s="7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headerFooter>
    <oddFooter>&amp;LPGC/cogb&amp;C&amp;16C.P. Lizbeth M. Alavez Góngora
Directora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  <pageSetUpPr fitToPage="1"/>
  </sheetPr>
  <dimension ref="A1:G23"/>
  <sheetViews>
    <sheetView zoomScaleNormal="100" zoomScaleSheetLayoutView="100" workbookViewId="0">
      <pane xSplit="1" topLeftCell="B1" activePane="topRight" state="frozen"/>
      <selection activeCell="A7" sqref="A7"/>
      <selection pane="topRight" activeCell="A4" sqref="A4:F4"/>
    </sheetView>
  </sheetViews>
  <sheetFormatPr baseColWidth="10" defaultRowHeight="15"/>
  <cols>
    <col min="1" max="1" width="47.7109375" style="28" customWidth="1"/>
    <col min="2" max="7" width="15.42578125" style="28" customWidth="1"/>
    <col min="8" max="16384" width="11.42578125" style="28"/>
  </cols>
  <sheetData>
    <row r="1" spans="1:7">
      <c r="A1" s="183"/>
      <c r="B1" s="183"/>
      <c r="C1" s="183"/>
    </row>
    <row r="2" spans="1:7" ht="15.75">
      <c r="A2" s="250" t="s">
        <v>3</v>
      </c>
      <c r="B2" s="250"/>
      <c r="C2" s="250"/>
      <c r="D2" s="250"/>
      <c r="E2" s="250"/>
      <c r="F2" s="250"/>
      <c r="G2" s="226"/>
    </row>
    <row r="3" spans="1:7">
      <c r="A3" s="248" t="s">
        <v>69</v>
      </c>
      <c r="B3" s="248"/>
      <c r="C3" s="248"/>
      <c r="D3" s="248"/>
      <c r="E3" s="248"/>
      <c r="F3" s="248"/>
      <c r="G3" s="224"/>
    </row>
    <row r="4" spans="1:7">
      <c r="A4" s="248" t="s">
        <v>177</v>
      </c>
      <c r="B4" s="248"/>
      <c r="C4" s="248"/>
      <c r="D4" s="248"/>
      <c r="E4" s="248"/>
      <c r="F4" s="248"/>
      <c r="G4" s="224"/>
    </row>
    <row r="5" spans="1:7">
      <c r="A5" s="248" t="s">
        <v>4</v>
      </c>
      <c r="B5" s="248"/>
      <c r="C5" s="248"/>
      <c r="D5" s="248"/>
      <c r="E5" s="248"/>
      <c r="F5" s="248"/>
      <c r="G5" s="224"/>
    </row>
    <row r="6" spans="1:7" ht="15.75" thickBot="1">
      <c r="A6" s="183"/>
      <c r="B6" s="183"/>
      <c r="C6" s="183"/>
    </row>
    <row r="7" spans="1:7" ht="35.25" customHeight="1" thickBot="1">
      <c r="A7" s="228" t="s">
        <v>5</v>
      </c>
      <c r="B7" s="207">
        <f>'INGRESOS TOTALES'!G6</f>
        <v>2018</v>
      </c>
      <c r="C7" s="207">
        <f>'INGRESOS TOTALES'!H6</f>
        <v>2019</v>
      </c>
      <c r="D7" s="207">
        <f>'INGRESOS TOTALES'!I6</f>
        <v>2020</v>
      </c>
      <c r="E7" s="207">
        <f>'INGRESOS TOTALES'!J6</f>
        <v>2021</v>
      </c>
      <c r="F7" s="207">
        <v>2022</v>
      </c>
      <c r="G7" s="208">
        <v>2023</v>
      </c>
    </row>
    <row r="8" spans="1:7" ht="9.9499999999999993" customHeight="1">
      <c r="A8" s="29"/>
      <c r="B8" s="183"/>
      <c r="C8" s="183"/>
      <c r="D8" s="192"/>
      <c r="E8" s="194"/>
    </row>
    <row r="9" spans="1:7" ht="27.75" customHeight="1">
      <c r="A9" s="28" t="s">
        <v>140</v>
      </c>
      <c r="B9" s="30">
        <v>73364</v>
      </c>
      <c r="C9" s="30">
        <v>82716</v>
      </c>
      <c r="D9" s="30">
        <v>84286</v>
      </c>
      <c r="E9" s="30">
        <v>83293</v>
      </c>
      <c r="F9" s="30">
        <v>104735</v>
      </c>
      <c r="G9" s="30">
        <v>76237</v>
      </c>
    </row>
    <row r="10" spans="1:7" ht="27.75" customHeight="1">
      <c r="A10" s="184" t="s">
        <v>141</v>
      </c>
      <c r="B10" s="30">
        <v>63376</v>
      </c>
      <c r="C10" s="30">
        <v>73778</v>
      </c>
      <c r="D10" s="30">
        <v>75524</v>
      </c>
      <c r="E10" s="30">
        <v>53196</v>
      </c>
      <c r="F10" s="30">
        <v>67150</v>
      </c>
      <c r="G10" s="30">
        <v>50051</v>
      </c>
    </row>
    <row r="11" spans="1:7" ht="27.75" customHeight="1">
      <c r="A11" s="184" t="s">
        <v>142</v>
      </c>
      <c r="B11" s="30">
        <v>64111</v>
      </c>
      <c r="C11" s="30">
        <v>75507</v>
      </c>
      <c r="D11" s="30">
        <v>77420</v>
      </c>
      <c r="E11" s="30">
        <v>76211</v>
      </c>
      <c r="F11" s="30">
        <v>99513</v>
      </c>
      <c r="G11" s="30">
        <v>75275</v>
      </c>
    </row>
    <row r="12" spans="1:7" ht="27.75" customHeight="1">
      <c r="A12" s="184" t="s">
        <v>143</v>
      </c>
      <c r="B12" s="30">
        <v>97127</v>
      </c>
      <c r="C12" s="30">
        <v>108273</v>
      </c>
      <c r="D12" s="30">
        <v>110145</v>
      </c>
      <c r="E12" s="30">
        <v>108962</v>
      </c>
      <c r="F12" s="30">
        <v>143039</v>
      </c>
      <c r="G12" s="30">
        <v>104071</v>
      </c>
    </row>
    <row r="13" spans="1:7" ht="27.75" customHeight="1">
      <c r="A13" s="184" t="s">
        <v>144</v>
      </c>
      <c r="B13" s="30">
        <v>96335</v>
      </c>
      <c r="C13" s="30">
        <v>111526</v>
      </c>
      <c r="D13" s="30">
        <v>114077</v>
      </c>
      <c r="E13" s="30">
        <v>112464</v>
      </c>
      <c r="F13" s="30">
        <v>147587</v>
      </c>
      <c r="G13" s="30">
        <v>110391</v>
      </c>
    </row>
    <row r="14" spans="1:7" ht="27.75" customHeight="1">
      <c r="A14" s="184" t="s">
        <v>145</v>
      </c>
      <c r="B14" s="30">
        <v>79608</v>
      </c>
      <c r="C14" s="30">
        <v>92945</v>
      </c>
      <c r="D14" s="30">
        <v>95185</v>
      </c>
      <c r="E14" s="30">
        <v>77747</v>
      </c>
      <c r="F14" s="30">
        <v>85827</v>
      </c>
      <c r="G14" s="30">
        <v>62611</v>
      </c>
    </row>
    <row r="15" spans="1:7" ht="27.75" customHeight="1">
      <c r="A15" s="184" t="s">
        <v>156</v>
      </c>
      <c r="B15" s="30">
        <v>0</v>
      </c>
      <c r="C15" s="30">
        <v>0</v>
      </c>
      <c r="D15" s="30">
        <v>0</v>
      </c>
      <c r="E15" s="30">
        <v>21224</v>
      </c>
      <c r="F15" s="30">
        <v>26088</v>
      </c>
      <c r="G15" s="30">
        <v>19445</v>
      </c>
    </row>
    <row r="16" spans="1:7" ht="27.75" customHeight="1">
      <c r="A16" s="184" t="s">
        <v>146</v>
      </c>
      <c r="B16" s="30">
        <v>90019</v>
      </c>
      <c r="C16" s="30">
        <v>101356</v>
      </c>
      <c r="D16" s="30">
        <v>103260</v>
      </c>
      <c r="E16" s="30">
        <v>102056</v>
      </c>
      <c r="F16" s="30">
        <v>117264</v>
      </c>
      <c r="G16" s="30">
        <v>83712</v>
      </c>
    </row>
    <row r="17" spans="1:7" ht="27.75" customHeight="1">
      <c r="A17" s="184" t="s">
        <v>147</v>
      </c>
      <c r="B17" s="30">
        <v>29319</v>
      </c>
      <c r="C17" s="30">
        <v>35137</v>
      </c>
      <c r="D17" s="30">
        <v>36114</v>
      </c>
      <c r="E17" s="30">
        <v>35497</v>
      </c>
      <c r="F17" s="30">
        <v>46681</v>
      </c>
      <c r="G17" s="30">
        <v>35767</v>
      </c>
    </row>
    <row r="18" spans="1:7" ht="27.75" customHeight="1">
      <c r="A18" s="184" t="s">
        <v>148</v>
      </c>
      <c r="B18" s="30">
        <v>70560</v>
      </c>
      <c r="C18" s="30">
        <v>80325</v>
      </c>
      <c r="D18" s="30">
        <v>81965</v>
      </c>
      <c r="E18" s="30">
        <v>80928</v>
      </c>
      <c r="F18" s="30">
        <v>95609</v>
      </c>
      <c r="G18" s="30">
        <v>69291</v>
      </c>
    </row>
    <row r="19" spans="1:7" ht="27.75" customHeight="1">
      <c r="A19" s="184" t="s">
        <v>149</v>
      </c>
      <c r="B19" s="30">
        <v>12848</v>
      </c>
      <c r="C19" s="30">
        <v>15951</v>
      </c>
      <c r="D19" s="30">
        <v>16473</v>
      </c>
      <c r="E19" s="30">
        <v>16143</v>
      </c>
      <c r="F19" s="30">
        <v>27343</v>
      </c>
      <c r="G19" s="30">
        <v>21944</v>
      </c>
    </row>
    <row r="20" spans="1:7" ht="27.75" customHeight="1">
      <c r="A20" s="184" t="s">
        <v>157</v>
      </c>
      <c r="B20" s="30">
        <v>0</v>
      </c>
      <c r="C20" s="30">
        <v>0</v>
      </c>
      <c r="D20" s="30">
        <v>0</v>
      </c>
      <c r="E20" s="30">
        <v>16022</v>
      </c>
      <c r="F20" s="30">
        <v>16795</v>
      </c>
      <c r="G20" s="30">
        <v>12252</v>
      </c>
    </row>
    <row r="21" spans="1:7" ht="27.75" customHeight="1">
      <c r="A21" s="184" t="s">
        <v>150</v>
      </c>
      <c r="B21" s="30">
        <v>13598</v>
      </c>
      <c r="C21" s="30">
        <v>16884</v>
      </c>
      <c r="D21" s="30">
        <v>17436</v>
      </c>
      <c r="E21" s="30">
        <v>17087</v>
      </c>
      <c r="F21" s="30">
        <v>23035</v>
      </c>
      <c r="G21" s="30">
        <v>18104</v>
      </c>
    </row>
    <row r="22" spans="1:7" ht="27.75" customHeight="1">
      <c r="A22" s="185" t="s">
        <v>6</v>
      </c>
      <c r="B22" s="202">
        <f>SUM(B9:B21)</f>
        <v>690265</v>
      </c>
      <c r="C22" s="202">
        <f t="shared" ref="C22:G22" si="0">SUM(C9:C21)</f>
        <v>794398</v>
      </c>
      <c r="D22" s="202">
        <f t="shared" si="0"/>
        <v>811885</v>
      </c>
      <c r="E22" s="202">
        <f t="shared" si="0"/>
        <v>800830</v>
      </c>
      <c r="F22" s="202">
        <f t="shared" si="0"/>
        <v>1000666</v>
      </c>
      <c r="G22" s="202">
        <f t="shared" si="0"/>
        <v>739151</v>
      </c>
    </row>
    <row r="23" spans="1:7">
      <c r="A23" s="40" t="s">
        <v>158</v>
      </c>
      <c r="B23" s="40"/>
      <c r="C23" s="40"/>
    </row>
  </sheetData>
  <mergeCells count="4"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headerFooter>
    <oddFooter>&amp;LPGC/cogb&amp;C&amp;16C.P. Lizbeth M. Alavez Góngora
Directora de Contabilidad Gubernamental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  <pageSetUpPr fitToPage="1"/>
  </sheetPr>
  <dimension ref="A1:G24"/>
  <sheetViews>
    <sheetView zoomScaleNormal="100" zoomScaleSheetLayoutView="85" workbookViewId="0">
      <selection activeCell="A5" sqref="A5:F5"/>
    </sheetView>
  </sheetViews>
  <sheetFormatPr baseColWidth="10" defaultRowHeight="15"/>
  <cols>
    <col min="1" max="1" width="47.7109375" style="28" customWidth="1"/>
    <col min="2" max="7" width="15.7109375" style="28" customWidth="1"/>
    <col min="8" max="16384" width="11.42578125" style="28"/>
  </cols>
  <sheetData>
    <row r="1" spans="1:7">
      <c r="A1" s="183"/>
      <c r="B1" s="183"/>
      <c r="C1" s="183"/>
    </row>
    <row r="2" spans="1:7" ht="15.75">
      <c r="A2" s="250" t="s">
        <v>3</v>
      </c>
      <c r="B2" s="250"/>
      <c r="C2" s="250"/>
      <c r="D2" s="250"/>
      <c r="E2" s="250"/>
      <c r="F2" s="250"/>
      <c r="G2" s="226"/>
    </row>
    <row r="3" spans="1:7">
      <c r="A3" s="248" t="s">
        <v>152</v>
      </c>
      <c r="B3" s="248"/>
      <c r="C3" s="248"/>
      <c r="D3" s="248"/>
      <c r="E3" s="248"/>
      <c r="F3" s="248"/>
      <c r="G3" s="224"/>
    </row>
    <row r="4" spans="1:7">
      <c r="A4" s="248" t="s">
        <v>151</v>
      </c>
      <c r="B4" s="248"/>
      <c r="C4" s="248"/>
      <c r="D4" s="248"/>
      <c r="E4" s="248"/>
      <c r="F4" s="248"/>
      <c r="G4" s="224"/>
    </row>
    <row r="5" spans="1:7">
      <c r="A5" s="248" t="s">
        <v>177</v>
      </c>
      <c r="B5" s="248"/>
      <c r="C5" s="248"/>
      <c r="D5" s="248"/>
      <c r="E5" s="248"/>
      <c r="F5" s="248"/>
      <c r="G5" s="224"/>
    </row>
    <row r="6" spans="1:7">
      <c r="A6" s="248" t="s">
        <v>4</v>
      </c>
      <c r="B6" s="248"/>
      <c r="C6" s="248"/>
      <c r="D6" s="248"/>
      <c r="E6" s="248"/>
      <c r="F6" s="248"/>
      <c r="G6" s="224"/>
    </row>
    <row r="7" spans="1:7" ht="15.75" thickBot="1">
      <c r="A7" s="183"/>
      <c r="B7" s="183"/>
      <c r="C7" s="183"/>
    </row>
    <row r="8" spans="1:7" ht="35.25" customHeight="1" thickBot="1">
      <c r="A8" s="228" t="s">
        <v>5</v>
      </c>
      <c r="B8" s="207">
        <f>'INGRESOS TOTALES'!G6</f>
        <v>2018</v>
      </c>
      <c r="C8" s="207">
        <f>'INGRESOS TOTALES'!H6</f>
        <v>2019</v>
      </c>
      <c r="D8" s="207">
        <f>'INGRESOS TOTALES'!I6</f>
        <v>2020</v>
      </c>
      <c r="E8" s="207">
        <f>'INGRESOS TOTALES'!J6</f>
        <v>2021</v>
      </c>
      <c r="F8" s="207">
        <v>2022</v>
      </c>
      <c r="G8" s="208">
        <v>2023</v>
      </c>
    </row>
    <row r="9" spans="1:7" ht="9.9499999999999993" customHeight="1">
      <c r="A9" s="29"/>
      <c r="B9" s="183"/>
      <c r="C9" s="183"/>
      <c r="D9" s="192"/>
      <c r="E9" s="194"/>
    </row>
    <row r="10" spans="1:7" ht="27.75" customHeight="1">
      <c r="A10" s="28" t="s">
        <v>140</v>
      </c>
      <c r="B10" s="30">
        <v>17544.509999999998</v>
      </c>
      <c r="C10" s="30">
        <v>19955</v>
      </c>
      <c r="D10" s="30">
        <v>20667</v>
      </c>
      <c r="E10" s="30">
        <v>22151</v>
      </c>
      <c r="F10" s="30">
        <v>23770</v>
      </c>
      <c r="G10" s="30">
        <v>14091</v>
      </c>
    </row>
    <row r="11" spans="1:7" ht="27.75" customHeight="1">
      <c r="A11" s="184" t="s">
        <v>141</v>
      </c>
      <c r="B11" s="30">
        <v>34897.057999999997</v>
      </c>
      <c r="C11" s="30">
        <v>39692</v>
      </c>
      <c r="D11" s="30">
        <v>41108</v>
      </c>
      <c r="E11" s="30">
        <v>29952</v>
      </c>
      <c r="F11" s="30">
        <v>32141</v>
      </c>
      <c r="G11" s="30">
        <v>19053</v>
      </c>
    </row>
    <row r="12" spans="1:7" ht="27.75" customHeight="1">
      <c r="A12" s="184" t="s">
        <v>142</v>
      </c>
      <c r="B12" s="30">
        <v>174695.15</v>
      </c>
      <c r="C12" s="30">
        <v>198698</v>
      </c>
      <c r="D12" s="30">
        <v>205786</v>
      </c>
      <c r="E12" s="30">
        <v>205406</v>
      </c>
      <c r="F12" s="30">
        <v>220416</v>
      </c>
      <c r="G12" s="30">
        <v>130659</v>
      </c>
    </row>
    <row r="13" spans="1:7" ht="27.75" customHeight="1">
      <c r="A13" s="184" t="s">
        <v>143</v>
      </c>
      <c r="B13" s="30">
        <v>27083.998</v>
      </c>
      <c r="C13" s="30">
        <v>30805</v>
      </c>
      <c r="D13" s="30">
        <v>31904</v>
      </c>
      <c r="E13" s="30">
        <v>32768</v>
      </c>
      <c r="F13" s="30">
        <v>35162</v>
      </c>
      <c r="G13" s="30">
        <v>20844</v>
      </c>
    </row>
    <row r="14" spans="1:7" ht="27.75" customHeight="1">
      <c r="A14" s="184" t="s">
        <v>144</v>
      </c>
      <c r="B14" s="30">
        <v>153263.245</v>
      </c>
      <c r="C14" s="30">
        <v>174322</v>
      </c>
      <c r="D14" s="30">
        <v>180539</v>
      </c>
      <c r="E14" s="30">
        <v>173812</v>
      </c>
      <c r="F14" s="30">
        <v>186514</v>
      </c>
      <c r="G14" s="30">
        <v>110562</v>
      </c>
    </row>
    <row r="15" spans="1:7" ht="27.75" customHeight="1">
      <c r="A15" s="184" t="s">
        <v>145</v>
      </c>
      <c r="B15" s="30">
        <v>55702.461000000003</v>
      </c>
      <c r="C15" s="30">
        <v>63356</v>
      </c>
      <c r="D15" s="30">
        <v>65616</v>
      </c>
      <c r="E15" s="30">
        <v>54600</v>
      </c>
      <c r="F15" s="30">
        <v>58590</v>
      </c>
      <c r="G15" s="30">
        <v>34731</v>
      </c>
    </row>
    <row r="16" spans="1:7" ht="27.75" customHeight="1">
      <c r="A16" s="184" t="s">
        <v>156</v>
      </c>
      <c r="B16" s="30">
        <v>0</v>
      </c>
      <c r="C16" s="30">
        <v>0</v>
      </c>
      <c r="D16" s="30">
        <v>0</v>
      </c>
      <c r="E16" s="30">
        <v>11420</v>
      </c>
      <c r="F16" s="30">
        <v>12255</v>
      </c>
      <c r="G16" s="30">
        <v>7264</v>
      </c>
    </row>
    <row r="17" spans="1:7" ht="27.75" customHeight="1">
      <c r="A17" s="184" t="s">
        <v>146</v>
      </c>
      <c r="B17" s="30">
        <v>36141.419000000002</v>
      </c>
      <c r="C17" s="30">
        <v>41107</v>
      </c>
      <c r="D17" s="30">
        <v>42574</v>
      </c>
      <c r="E17" s="30">
        <v>41855</v>
      </c>
      <c r="F17" s="30">
        <v>44914</v>
      </c>
      <c r="G17" s="30">
        <v>26624</v>
      </c>
    </row>
    <row r="18" spans="1:7" ht="27.75" customHeight="1">
      <c r="A18" s="184" t="s">
        <v>147</v>
      </c>
      <c r="B18" s="30">
        <v>19276.492999999999</v>
      </c>
      <c r="C18" s="30">
        <v>21925</v>
      </c>
      <c r="D18" s="30">
        <v>22707</v>
      </c>
      <c r="E18" s="30">
        <v>22293</v>
      </c>
      <c r="F18" s="30">
        <v>23922</v>
      </c>
      <c r="G18" s="30">
        <v>14181</v>
      </c>
    </row>
    <row r="19" spans="1:7" ht="27.75" customHeight="1">
      <c r="A19" s="184" t="s">
        <v>148</v>
      </c>
      <c r="B19" s="30">
        <v>24751.437000000002</v>
      </c>
      <c r="C19" s="30">
        <v>28152</v>
      </c>
      <c r="D19" s="30">
        <v>29156</v>
      </c>
      <c r="E19" s="30">
        <v>29434</v>
      </c>
      <c r="F19" s="30">
        <v>31585</v>
      </c>
      <c r="G19" s="30">
        <v>18723</v>
      </c>
    </row>
    <row r="20" spans="1:7" ht="27.75" customHeight="1">
      <c r="A20" s="184" t="s">
        <v>149</v>
      </c>
      <c r="B20" s="30">
        <v>5537.2849999999999</v>
      </c>
      <c r="C20" s="30">
        <v>6299</v>
      </c>
      <c r="D20" s="30">
        <v>6523</v>
      </c>
      <c r="E20" s="30">
        <v>6065</v>
      </c>
      <c r="F20" s="30">
        <v>6508</v>
      </c>
      <c r="G20" s="30">
        <v>3858</v>
      </c>
    </row>
    <row r="21" spans="1:7" ht="27.75" customHeight="1">
      <c r="A21" s="184" t="s">
        <v>157</v>
      </c>
      <c r="B21" s="30">
        <v>0</v>
      </c>
      <c r="C21" s="30">
        <v>0</v>
      </c>
      <c r="D21" s="30">
        <v>0</v>
      </c>
      <c r="E21" s="30">
        <v>10685</v>
      </c>
      <c r="F21" s="30">
        <v>11465</v>
      </c>
      <c r="G21" s="30">
        <v>6796</v>
      </c>
    </row>
    <row r="22" spans="1:7" ht="27.75" customHeight="1">
      <c r="A22" s="184" t="s">
        <v>150</v>
      </c>
      <c r="B22" s="30">
        <v>6582.8950000000004</v>
      </c>
      <c r="C22" s="30">
        <v>7487</v>
      </c>
      <c r="D22" s="30">
        <v>7754</v>
      </c>
      <c r="E22" s="30">
        <v>7999</v>
      </c>
      <c r="F22" s="30">
        <v>8584</v>
      </c>
      <c r="G22" s="30">
        <v>5088</v>
      </c>
    </row>
    <row r="23" spans="1:7" ht="27.75" customHeight="1">
      <c r="A23" s="185" t="s">
        <v>6</v>
      </c>
      <c r="B23" s="186">
        <f>SUM(B10:B22)</f>
        <v>555475.95100000012</v>
      </c>
      <c r="C23" s="186">
        <f t="shared" ref="C23:G23" si="0">SUM(C10:C22)</f>
        <v>631798</v>
      </c>
      <c r="D23" s="186">
        <f t="shared" si="0"/>
        <v>654334</v>
      </c>
      <c r="E23" s="186">
        <f t="shared" si="0"/>
        <v>648440</v>
      </c>
      <c r="F23" s="186">
        <f t="shared" si="0"/>
        <v>695826</v>
      </c>
      <c r="G23" s="186">
        <f t="shared" si="0"/>
        <v>412474</v>
      </c>
    </row>
    <row r="24" spans="1:7">
      <c r="A24" s="40" t="s">
        <v>158</v>
      </c>
      <c r="B24" s="40"/>
      <c r="C24" s="40"/>
    </row>
  </sheetData>
  <mergeCells count="5">
    <mergeCell ref="A2:F2"/>
    <mergeCell ref="A3:F3"/>
    <mergeCell ref="A4:F4"/>
    <mergeCell ref="A5:F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landscape" r:id="rId1"/>
  <headerFooter>
    <oddFooter>&amp;LPGC/cogb&amp;C&amp;16C.P. Lizbeth M. Alavez Góngora
Directora de Contabilidad Gubernamental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737"/>
    <pageSetUpPr fitToPage="1"/>
  </sheetPr>
  <dimension ref="A1:P52"/>
  <sheetViews>
    <sheetView topLeftCell="C1" zoomScale="90" zoomScaleNormal="90" zoomScaleSheetLayoutView="100" workbookViewId="0">
      <selection activeCell="E22" sqref="E22"/>
    </sheetView>
  </sheetViews>
  <sheetFormatPr baseColWidth="10" defaultRowHeight="15.75"/>
  <cols>
    <col min="1" max="1" width="2.5703125" style="105" customWidth="1"/>
    <col min="2" max="2" width="3" style="173" customWidth="1"/>
    <col min="3" max="3" width="13.140625" style="105" customWidth="1"/>
    <col min="4" max="4" width="10.140625" style="105" customWidth="1"/>
    <col min="5" max="5" width="27.140625" style="105" customWidth="1"/>
    <col min="6" max="6" width="15.28515625" style="105" customWidth="1"/>
    <col min="7" max="9" width="15.28515625" style="172" customWidth="1"/>
    <col min="10" max="16" width="15.28515625" style="105" customWidth="1"/>
    <col min="17" max="249" width="11.42578125" style="105"/>
    <col min="250" max="250" width="1.28515625" style="105" customWidth="1"/>
    <col min="251" max="251" width="2.5703125" style="105" customWidth="1"/>
    <col min="252" max="252" width="3.5703125" style="105" customWidth="1"/>
    <col min="253" max="253" width="13.140625" style="105" customWidth="1"/>
    <col min="254" max="254" width="10.140625" style="105" customWidth="1"/>
    <col min="255" max="255" width="22.42578125" style="105" customWidth="1"/>
    <col min="256" max="256" width="0" style="105" hidden="1" customWidth="1"/>
    <col min="257" max="257" width="13.28515625" style="105" customWidth="1"/>
    <col min="258" max="258" width="0" style="105" hidden="1" customWidth="1"/>
    <col min="259" max="259" width="13.140625" style="105" customWidth="1"/>
    <col min="260" max="260" width="0" style="105" hidden="1" customWidth="1"/>
    <col min="261" max="261" width="12.5703125" style="105" customWidth="1"/>
    <col min="262" max="262" width="0" style="105" hidden="1" customWidth="1"/>
    <col min="263" max="263" width="12.28515625" style="105" customWidth="1"/>
    <col min="264" max="264" width="0" style="105" hidden="1" customWidth="1"/>
    <col min="265" max="265" width="11.28515625" style="105" customWidth="1"/>
    <col min="266" max="266" width="12.85546875" style="105" customWidth="1"/>
    <col min="267" max="267" width="9.5703125" style="105" customWidth="1"/>
    <col min="268" max="505" width="11.42578125" style="105"/>
    <col min="506" max="506" width="1.28515625" style="105" customWidth="1"/>
    <col min="507" max="507" width="2.5703125" style="105" customWidth="1"/>
    <col min="508" max="508" width="3.5703125" style="105" customWidth="1"/>
    <col min="509" max="509" width="13.140625" style="105" customWidth="1"/>
    <col min="510" max="510" width="10.140625" style="105" customWidth="1"/>
    <col min="511" max="511" width="22.42578125" style="105" customWidth="1"/>
    <col min="512" max="512" width="0" style="105" hidden="1" customWidth="1"/>
    <col min="513" max="513" width="13.28515625" style="105" customWidth="1"/>
    <col min="514" max="514" width="0" style="105" hidden="1" customWidth="1"/>
    <col min="515" max="515" width="13.140625" style="105" customWidth="1"/>
    <col min="516" max="516" width="0" style="105" hidden="1" customWidth="1"/>
    <col min="517" max="517" width="12.5703125" style="105" customWidth="1"/>
    <col min="518" max="518" width="0" style="105" hidden="1" customWidth="1"/>
    <col min="519" max="519" width="12.28515625" style="105" customWidth="1"/>
    <col min="520" max="520" width="0" style="105" hidden="1" customWidth="1"/>
    <col min="521" max="521" width="11.28515625" style="105" customWidth="1"/>
    <col min="522" max="522" width="12.85546875" style="105" customWidth="1"/>
    <col min="523" max="523" width="9.5703125" style="105" customWidth="1"/>
    <col min="524" max="761" width="11.42578125" style="105"/>
    <col min="762" max="762" width="1.28515625" style="105" customWidth="1"/>
    <col min="763" max="763" width="2.5703125" style="105" customWidth="1"/>
    <col min="764" max="764" width="3.5703125" style="105" customWidth="1"/>
    <col min="765" max="765" width="13.140625" style="105" customWidth="1"/>
    <col min="766" max="766" width="10.140625" style="105" customWidth="1"/>
    <col min="767" max="767" width="22.42578125" style="105" customWidth="1"/>
    <col min="768" max="768" width="0" style="105" hidden="1" customWidth="1"/>
    <col min="769" max="769" width="13.28515625" style="105" customWidth="1"/>
    <col min="770" max="770" width="0" style="105" hidden="1" customWidth="1"/>
    <col min="771" max="771" width="13.140625" style="105" customWidth="1"/>
    <col min="772" max="772" width="0" style="105" hidden="1" customWidth="1"/>
    <col min="773" max="773" width="12.5703125" style="105" customWidth="1"/>
    <col min="774" max="774" width="0" style="105" hidden="1" customWidth="1"/>
    <col min="775" max="775" width="12.28515625" style="105" customWidth="1"/>
    <col min="776" max="776" width="0" style="105" hidden="1" customWidth="1"/>
    <col min="777" max="777" width="11.28515625" style="105" customWidth="1"/>
    <col min="778" max="778" width="12.85546875" style="105" customWidth="1"/>
    <col min="779" max="779" width="9.5703125" style="105" customWidth="1"/>
    <col min="780" max="1017" width="11.42578125" style="105"/>
    <col min="1018" max="1018" width="1.28515625" style="105" customWidth="1"/>
    <col min="1019" max="1019" width="2.5703125" style="105" customWidth="1"/>
    <col min="1020" max="1020" width="3.5703125" style="105" customWidth="1"/>
    <col min="1021" max="1021" width="13.140625" style="105" customWidth="1"/>
    <col min="1022" max="1022" width="10.140625" style="105" customWidth="1"/>
    <col min="1023" max="1023" width="22.42578125" style="105" customWidth="1"/>
    <col min="1024" max="1024" width="0" style="105" hidden="1" customWidth="1"/>
    <col min="1025" max="1025" width="13.28515625" style="105" customWidth="1"/>
    <col min="1026" max="1026" width="0" style="105" hidden="1" customWidth="1"/>
    <col min="1027" max="1027" width="13.140625" style="105" customWidth="1"/>
    <col min="1028" max="1028" width="0" style="105" hidden="1" customWidth="1"/>
    <col min="1029" max="1029" width="12.5703125" style="105" customWidth="1"/>
    <col min="1030" max="1030" width="0" style="105" hidden="1" customWidth="1"/>
    <col min="1031" max="1031" width="12.28515625" style="105" customWidth="1"/>
    <col min="1032" max="1032" width="0" style="105" hidden="1" customWidth="1"/>
    <col min="1033" max="1033" width="11.28515625" style="105" customWidth="1"/>
    <col min="1034" max="1034" width="12.85546875" style="105" customWidth="1"/>
    <col min="1035" max="1035" width="9.5703125" style="105" customWidth="1"/>
    <col min="1036" max="1273" width="11.42578125" style="105"/>
    <col min="1274" max="1274" width="1.28515625" style="105" customWidth="1"/>
    <col min="1275" max="1275" width="2.5703125" style="105" customWidth="1"/>
    <col min="1276" max="1276" width="3.5703125" style="105" customWidth="1"/>
    <col min="1277" max="1277" width="13.140625" style="105" customWidth="1"/>
    <col min="1278" max="1278" width="10.140625" style="105" customWidth="1"/>
    <col min="1279" max="1279" width="22.42578125" style="105" customWidth="1"/>
    <col min="1280" max="1280" width="0" style="105" hidden="1" customWidth="1"/>
    <col min="1281" max="1281" width="13.28515625" style="105" customWidth="1"/>
    <col min="1282" max="1282" width="0" style="105" hidden="1" customWidth="1"/>
    <col min="1283" max="1283" width="13.140625" style="105" customWidth="1"/>
    <col min="1284" max="1284" width="0" style="105" hidden="1" customWidth="1"/>
    <col min="1285" max="1285" width="12.5703125" style="105" customWidth="1"/>
    <col min="1286" max="1286" width="0" style="105" hidden="1" customWidth="1"/>
    <col min="1287" max="1287" width="12.28515625" style="105" customWidth="1"/>
    <col min="1288" max="1288" width="0" style="105" hidden="1" customWidth="1"/>
    <col min="1289" max="1289" width="11.28515625" style="105" customWidth="1"/>
    <col min="1290" max="1290" width="12.85546875" style="105" customWidth="1"/>
    <col min="1291" max="1291" width="9.5703125" style="105" customWidth="1"/>
    <col min="1292" max="1529" width="11.42578125" style="105"/>
    <col min="1530" max="1530" width="1.28515625" style="105" customWidth="1"/>
    <col min="1531" max="1531" width="2.5703125" style="105" customWidth="1"/>
    <col min="1532" max="1532" width="3.5703125" style="105" customWidth="1"/>
    <col min="1533" max="1533" width="13.140625" style="105" customWidth="1"/>
    <col min="1534" max="1534" width="10.140625" style="105" customWidth="1"/>
    <col min="1535" max="1535" width="22.42578125" style="105" customWidth="1"/>
    <col min="1536" max="1536" width="0" style="105" hidden="1" customWidth="1"/>
    <col min="1537" max="1537" width="13.28515625" style="105" customWidth="1"/>
    <col min="1538" max="1538" width="0" style="105" hidden="1" customWidth="1"/>
    <col min="1539" max="1539" width="13.140625" style="105" customWidth="1"/>
    <col min="1540" max="1540" width="0" style="105" hidden="1" customWidth="1"/>
    <col min="1541" max="1541" width="12.5703125" style="105" customWidth="1"/>
    <col min="1542" max="1542" width="0" style="105" hidden="1" customWidth="1"/>
    <col min="1543" max="1543" width="12.28515625" style="105" customWidth="1"/>
    <col min="1544" max="1544" width="0" style="105" hidden="1" customWidth="1"/>
    <col min="1545" max="1545" width="11.28515625" style="105" customWidth="1"/>
    <col min="1546" max="1546" width="12.85546875" style="105" customWidth="1"/>
    <col min="1547" max="1547" width="9.5703125" style="105" customWidth="1"/>
    <col min="1548" max="1785" width="11.42578125" style="105"/>
    <col min="1786" max="1786" width="1.28515625" style="105" customWidth="1"/>
    <col min="1787" max="1787" width="2.5703125" style="105" customWidth="1"/>
    <col min="1788" max="1788" width="3.5703125" style="105" customWidth="1"/>
    <col min="1789" max="1789" width="13.140625" style="105" customWidth="1"/>
    <col min="1790" max="1790" width="10.140625" style="105" customWidth="1"/>
    <col min="1791" max="1791" width="22.42578125" style="105" customWidth="1"/>
    <col min="1792" max="1792" width="0" style="105" hidden="1" customWidth="1"/>
    <col min="1793" max="1793" width="13.28515625" style="105" customWidth="1"/>
    <col min="1794" max="1794" width="0" style="105" hidden="1" customWidth="1"/>
    <col min="1795" max="1795" width="13.140625" style="105" customWidth="1"/>
    <col min="1796" max="1796" width="0" style="105" hidden="1" customWidth="1"/>
    <col min="1797" max="1797" width="12.5703125" style="105" customWidth="1"/>
    <col min="1798" max="1798" width="0" style="105" hidden="1" customWidth="1"/>
    <col min="1799" max="1799" width="12.28515625" style="105" customWidth="1"/>
    <col min="1800" max="1800" width="0" style="105" hidden="1" customWidth="1"/>
    <col min="1801" max="1801" width="11.28515625" style="105" customWidth="1"/>
    <col min="1802" max="1802" width="12.85546875" style="105" customWidth="1"/>
    <col min="1803" max="1803" width="9.5703125" style="105" customWidth="1"/>
    <col min="1804" max="2041" width="11.42578125" style="105"/>
    <col min="2042" max="2042" width="1.28515625" style="105" customWidth="1"/>
    <col min="2043" max="2043" width="2.5703125" style="105" customWidth="1"/>
    <col min="2044" max="2044" width="3.5703125" style="105" customWidth="1"/>
    <col min="2045" max="2045" width="13.140625" style="105" customWidth="1"/>
    <col min="2046" max="2046" width="10.140625" style="105" customWidth="1"/>
    <col min="2047" max="2047" width="22.42578125" style="105" customWidth="1"/>
    <col min="2048" max="2048" width="0" style="105" hidden="1" customWidth="1"/>
    <col min="2049" max="2049" width="13.28515625" style="105" customWidth="1"/>
    <col min="2050" max="2050" width="0" style="105" hidden="1" customWidth="1"/>
    <col min="2051" max="2051" width="13.140625" style="105" customWidth="1"/>
    <col min="2052" max="2052" width="0" style="105" hidden="1" customWidth="1"/>
    <col min="2053" max="2053" width="12.5703125" style="105" customWidth="1"/>
    <col min="2054" max="2054" width="0" style="105" hidden="1" customWidth="1"/>
    <col min="2055" max="2055" width="12.28515625" style="105" customWidth="1"/>
    <col min="2056" max="2056" width="0" style="105" hidden="1" customWidth="1"/>
    <col min="2057" max="2057" width="11.28515625" style="105" customWidth="1"/>
    <col min="2058" max="2058" width="12.85546875" style="105" customWidth="1"/>
    <col min="2059" max="2059" width="9.5703125" style="105" customWidth="1"/>
    <col min="2060" max="2297" width="11.42578125" style="105"/>
    <col min="2298" max="2298" width="1.28515625" style="105" customWidth="1"/>
    <col min="2299" max="2299" width="2.5703125" style="105" customWidth="1"/>
    <col min="2300" max="2300" width="3.5703125" style="105" customWidth="1"/>
    <col min="2301" max="2301" width="13.140625" style="105" customWidth="1"/>
    <col min="2302" max="2302" width="10.140625" style="105" customWidth="1"/>
    <col min="2303" max="2303" width="22.42578125" style="105" customWidth="1"/>
    <col min="2304" max="2304" width="0" style="105" hidden="1" customWidth="1"/>
    <col min="2305" max="2305" width="13.28515625" style="105" customWidth="1"/>
    <col min="2306" max="2306" width="0" style="105" hidden="1" customWidth="1"/>
    <col min="2307" max="2307" width="13.140625" style="105" customWidth="1"/>
    <col min="2308" max="2308" width="0" style="105" hidden="1" customWidth="1"/>
    <col min="2309" max="2309" width="12.5703125" style="105" customWidth="1"/>
    <col min="2310" max="2310" width="0" style="105" hidden="1" customWidth="1"/>
    <col min="2311" max="2311" width="12.28515625" style="105" customWidth="1"/>
    <col min="2312" max="2312" width="0" style="105" hidden="1" customWidth="1"/>
    <col min="2313" max="2313" width="11.28515625" style="105" customWidth="1"/>
    <col min="2314" max="2314" width="12.85546875" style="105" customWidth="1"/>
    <col min="2315" max="2315" width="9.5703125" style="105" customWidth="1"/>
    <col min="2316" max="2553" width="11.42578125" style="105"/>
    <col min="2554" max="2554" width="1.28515625" style="105" customWidth="1"/>
    <col min="2555" max="2555" width="2.5703125" style="105" customWidth="1"/>
    <col min="2556" max="2556" width="3.5703125" style="105" customWidth="1"/>
    <col min="2557" max="2557" width="13.140625" style="105" customWidth="1"/>
    <col min="2558" max="2558" width="10.140625" style="105" customWidth="1"/>
    <col min="2559" max="2559" width="22.42578125" style="105" customWidth="1"/>
    <col min="2560" max="2560" width="0" style="105" hidden="1" customWidth="1"/>
    <col min="2561" max="2561" width="13.28515625" style="105" customWidth="1"/>
    <col min="2562" max="2562" width="0" style="105" hidden="1" customWidth="1"/>
    <col min="2563" max="2563" width="13.140625" style="105" customWidth="1"/>
    <col min="2564" max="2564" width="0" style="105" hidden="1" customWidth="1"/>
    <col min="2565" max="2565" width="12.5703125" style="105" customWidth="1"/>
    <col min="2566" max="2566" width="0" style="105" hidden="1" customWidth="1"/>
    <col min="2567" max="2567" width="12.28515625" style="105" customWidth="1"/>
    <col min="2568" max="2568" width="0" style="105" hidden="1" customWidth="1"/>
    <col min="2569" max="2569" width="11.28515625" style="105" customWidth="1"/>
    <col min="2570" max="2570" width="12.85546875" style="105" customWidth="1"/>
    <col min="2571" max="2571" width="9.5703125" style="105" customWidth="1"/>
    <col min="2572" max="2809" width="11.42578125" style="105"/>
    <col min="2810" max="2810" width="1.28515625" style="105" customWidth="1"/>
    <col min="2811" max="2811" width="2.5703125" style="105" customWidth="1"/>
    <col min="2812" max="2812" width="3.5703125" style="105" customWidth="1"/>
    <col min="2813" max="2813" width="13.140625" style="105" customWidth="1"/>
    <col min="2814" max="2814" width="10.140625" style="105" customWidth="1"/>
    <col min="2815" max="2815" width="22.42578125" style="105" customWidth="1"/>
    <col min="2816" max="2816" width="0" style="105" hidden="1" customWidth="1"/>
    <col min="2817" max="2817" width="13.28515625" style="105" customWidth="1"/>
    <col min="2818" max="2818" width="0" style="105" hidden="1" customWidth="1"/>
    <col min="2819" max="2819" width="13.140625" style="105" customWidth="1"/>
    <col min="2820" max="2820" width="0" style="105" hidden="1" customWidth="1"/>
    <col min="2821" max="2821" width="12.5703125" style="105" customWidth="1"/>
    <col min="2822" max="2822" width="0" style="105" hidden="1" customWidth="1"/>
    <col min="2823" max="2823" width="12.28515625" style="105" customWidth="1"/>
    <col min="2824" max="2824" width="0" style="105" hidden="1" customWidth="1"/>
    <col min="2825" max="2825" width="11.28515625" style="105" customWidth="1"/>
    <col min="2826" max="2826" width="12.85546875" style="105" customWidth="1"/>
    <col min="2827" max="2827" width="9.5703125" style="105" customWidth="1"/>
    <col min="2828" max="3065" width="11.42578125" style="105"/>
    <col min="3066" max="3066" width="1.28515625" style="105" customWidth="1"/>
    <col min="3067" max="3067" width="2.5703125" style="105" customWidth="1"/>
    <col min="3068" max="3068" width="3.5703125" style="105" customWidth="1"/>
    <col min="3069" max="3069" width="13.140625" style="105" customWidth="1"/>
    <col min="3070" max="3070" width="10.140625" style="105" customWidth="1"/>
    <col min="3071" max="3071" width="22.42578125" style="105" customWidth="1"/>
    <col min="3072" max="3072" width="0" style="105" hidden="1" customWidth="1"/>
    <col min="3073" max="3073" width="13.28515625" style="105" customWidth="1"/>
    <col min="3074" max="3074" width="0" style="105" hidden="1" customWidth="1"/>
    <col min="3075" max="3075" width="13.140625" style="105" customWidth="1"/>
    <col min="3076" max="3076" width="0" style="105" hidden="1" customWidth="1"/>
    <col min="3077" max="3077" width="12.5703125" style="105" customWidth="1"/>
    <col min="3078" max="3078" width="0" style="105" hidden="1" customWidth="1"/>
    <col min="3079" max="3079" width="12.28515625" style="105" customWidth="1"/>
    <col min="3080" max="3080" width="0" style="105" hidden="1" customWidth="1"/>
    <col min="3081" max="3081" width="11.28515625" style="105" customWidth="1"/>
    <col min="3082" max="3082" width="12.85546875" style="105" customWidth="1"/>
    <col min="3083" max="3083" width="9.5703125" style="105" customWidth="1"/>
    <col min="3084" max="3321" width="11.42578125" style="105"/>
    <col min="3322" max="3322" width="1.28515625" style="105" customWidth="1"/>
    <col min="3323" max="3323" width="2.5703125" style="105" customWidth="1"/>
    <col min="3324" max="3324" width="3.5703125" style="105" customWidth="1"/>
    <col min="3325" max="3325" width="13.140625" style="105" customWidth="1"/>
    <col min="3326" max="3326" width="10.140625" style="105" customWidth="1"/>
    <col min="3327" max="3327" width="22.42578125" style="105" customWidth="1"/>
    <col min="3328" max="3328" width="0" style="105" hidden="1" customWidth="1"/>
    <col min="3329" max="3329" width="13.28515625" style="105" customWidth="1"/>
    <col min="3330" max="3330" width="0" style="105" hidden="1" customWidth="1"/>
    <col min="3331" max="3331" width="13.140625" style="105" customWidth="1"/>
    <col min="3332" max="3332" width="0" style="105" hidden="1" customWidth="1"/>
    <col min="3333" max="3333" width="12.5703125" style="105" customWidth="1"/>
    <col min="3334" max="3334" width="0" style="105" hidden="1" customWidth="1"/>
    <col min="3335" max="3335" width="12.28515625" style="105" customWidth="1"/>
    <col min="3336" max="3336" width="0" style="105" hidden="1" customWidth="1"/>
    <col min="3337" max="3337" width="11.28515625" style="105" customWidth="1"/>
    <col min="3338" max="3338" width="12.85546875" style="105" customWidth="1"/>
    <col min="3339" max="3339" width="9.5703125" style="105" customWidth="1"/>
    <col min="3340" max="3577" width="11.42578125" style="105"/>
    <col min="3578" max="3578" width="1.28515625" style="105" customWidth="1"/>
    <col min="3579" max="3579" width="2.5703125" style="105" customWidth="1"/>
    <col min="3580" max="3580" width="3.5703125" style="105" customWidth="1"/>
    <col min="3581" max="3581" width="13.140625" style="105" customWidth="1"/>
    <col min="3582" max="3582" width="10.140625" style="105" customWidth="1"/>
    <col min="3583" max="3583" width="22.42578125" style="105" customWidth="1"/>
    <col min="3584" max="3584" width="0" style="105" hidden="1" customWidth="1"/>
    <col min="3585" max="3585" width="13.28515625" style="105" customWidth="1"/>
    <col min="3586" max="3586" width="0" style="105" hidden="1" customWidth="1"/>
    <col min="3587" max="3587" width="13.140625" style="105" customWidth="1"/>
    <col min="3588" max="3588" width="0" style="105" hidden="1" customWidth="1"/>
    <col min="3589" max="3589" width="12.5703125" style="105" customWidth="1"/>
    <col min="3590" max="3590" width="0" style="105" hidden="1" customWidth="1"/>
    <col min="3591" max="3591" width="12.28515625" style="105" customWidth="1"/>
    <col min="3592" max="3592" width="0" style="105" hidden="1" customWidth="1"/>
    <col min="3593" max="3593" width="11.28515625" style="105" customWidth="1"/>
    <col min="3594" max="3594" width="12.85546875" style="105" customWidth="1"/>
    <col min="3595" max="3595" width="9.5703125" style="105" customWidth="1"/>
    <col min="3596" max="3833" width="11.42578125" style="105"/>
    <col min="3834" max="3834" width="1.28515625" style="105" customWidth="1"/>
    <col min="3835" max="3835" width="2.5703125" style="105" customWidth="1"/>
    <col min="3836" max="3836" width="3.5703125" style="105" customWidth="1"/>
    <col min="3837" max="3837" width="13.140625" style="105" customWidth="1"/>
    <col min="3838" max="3838" width="10.140625" style="105" customWidth="1"/>
    <col min="3839" max="3839" width="22.42578125" style="105" customWidth="1"/>
    <col min="3840" max="3840" width="0" style="105" hidden="1" customWidth="1"/>
    <col min="3841" max="3841" width="13.28515625" style="105" customWidth="1"/>
    <col min="3842" max="3842" width="0" style="105" hidden="1" customWidth="1"/>
    <col min="3843" max="3843" width="13.140625" style="105" customWidth="1"/>
    <col min="3844" max="3844" width="0" style="105" hidden="1" customWidth="1"/>
    <col min="3845" max="3845" width="12.5703125" style="105" customWidth="1"/>
    <col min="3846" max="3846" width="0" style="105" hidden="1" customWidth="1"/>
    <col min="3847" max="3847" width="12.28515625" style="105" customWidth="1"/>
    <col min="3848" max="3848" width="0" style="105" hidden="1" customWidth="1"/>
    <col min="3849" max="3849" width="11.28515625" style="105" customWidth="1"/>
    <col min="3850" max="3850" width="12.85546875" style="105" customWidth="1"/>
    <col min="3851" max="3851" width="9.5703125" style="105" customWidth="1"/>
    <col min="3852" max="4089" width="11.42578125" style="105"/>
    <col min="4090" max="4090" width="1.28515625" style="105" customWidth="1"/>
    <col min="4091" max="4091" width="2.5703125" style="105" customWidth="1"/>
    <col min="4092" max="4092" width="3.5703125" style="105" customWidth="1"/>
    <col min="4093" max="4093" width="13.140625" style="105" customWidth="1"/>
    <col min="4094" max="4094" width="10.140625" style="105" customWidth="1"/>
    <col min="4095" max="4095" width="22.42578125" style="105" customWidth="1"/>
    <col min="4096" max="4096" width="0" style="105" hidden="1" customWidth="1"/>
    <col min="4097" max="4097" width="13.28515625" style="105" customWidth="1"/>
    <col min="4098" max="4098" width="0" style="105" hidden="1" customWidth="1"/>
    <col min="4099" max="4099" width="13.140625" style="105" customWidth="1"/>
    <col min="4100" max="4100" width="0" style="105" hidden="1" customWidth="1"/>
    <col min="4101" max="4101" width="12.5703125" style="105" customWidth="1"/>
    <col min="4102" max="4102" width="0" style="105" hidden="1" customWidth="1"/>
    <col min="4103" max="4103" width="12.28515625" style="105" customWidth="1"/>
    <col min="4104" max="4104" width="0" style="105" hidden="1" customWidth="1"/>
    <col min="4105" max="4105" width="11.28515625" style="105" customWidth="1"/>
    <col min="4106" max="4106" width="12.85546875" style="105" customWidth="1"/>
    <col min="4107" max="4107" width="9.5703125" style="105" customWidth="1"/>
    <col min="4108" max="4345" width="11.42578125" style="105"/>
    <col min="4346" max="4346" width="1.28515625" style="105" customWidth="1"/>
    <col min="4347" max="4347" width="2.5703125" style="105" customWidth="1"/>
    <col min="4348" max="4348" width="3.5703125" style="105" customWidth="1"/>
    <col min="4349" max="4349" width="13.140625" style="105" customWidth="1"/>
    <col min="4350" max="4350" width="10.140625" style="105" customWidth="1"/>
    <col min="4351" max="4351" width="22.42578125" style="105" customWidth="1"/>
    <col min="4352" max="4352" width="0" style="105" hidden="1" customWidth="1"/>
    <col min="4353" max="4353" width="13.28515625" style="105" customWidth="1"/>
    <col min="4354" max="4354" width="0" style="105" hidden="1" customWidth="1"/>
    <col min="4355" max="4355" width="13.140625" style="105" customWidth="1"/>
    <col min="4356" max="4356" width="0" style="105" hidden="1" customWidth="1"/>
    <col min="4357" max="4357" width="12.5703125" style="105" customWidth="1"/>
    <col min="4358" max="4358" width="0" style="105" hidden="1" customWidth="1"/>
    <col min="4359" max="4359" width="12.28515625" style="105" customWidth="1"/>
    <col min="4360" max="4360" width="0" style="105" hidden="1" customWidth="1"/>
    <col min="4361" max="4361" width="11.28515625" style="105" customWidth="1"/>
    <col min="4362" max="4362" width="12.85546875" style="105" customWidth="1"/>
    <col min="4363" max="4363" width="9.5703125" style="105" customWidth="1"/>
    <col min="4364" max="4601" width="11.42578125" style="105"/>
    <col min="4602" max="4602" width="1.28515625" style="105" customWidth="1"/>
    <col min="4603" max="4603" width="2.5703125" style="105" customWidth="1"/>
    <col min="4604" max="4604" width="3.5703125" style="105" customWidth="1"/>
    <col min="4605" max="4605" width="13.140625" style="105" customWidth="1"/>
    <col min="4606" max="4606" width="10.140625" style="105" customWidth="1"/>
    <col min="4607" max="4607" width="22.42578125" style="105" customWidth="1"/>
    <col min="4608" max="4608" width="0" style="105" hidden="1" customWidth="1"/>
    <col min="4609" max="4609" width="13.28515625" style="105" customWidth="1"/>
    <col min="4610" max="4610" width="0" style="105" hidden="1" customWidth="1"/>
    <col min="4611" max="4611" width="13.140625" style="105" customWidth="1"/>
    <col min="4612" max="4612" width="0" style="105" hidden="1" customWidth="1"/>
    <col min="4613" max="4613" width="12.5703125" style="105" customWidth="1"/>
    <col min="4614" max="4614" width="0" style="105" hidden="1" customWidth="1"/>
    <col min="4615" max="4615" width="12.28515625" style="105" customWidth="1"/>
    <col min="4616" max="4616" width="0" style="105" hidden="1" customWidth="1"/>
    <col min="4617" max="4617" width="11.28515625" style="105" customWidth="1"/>
    <col min="4618" max="4618" width="12.85546875" style="105" customWidth="1"/>
    <col min="4619" max="4619" width="9.5703125" style="105" customWidth="1"/>
    <col min="4620" max="4857" width="11.42578125" style="105"/>
    <col min="4858" max="4858" width="1.28515625" style="105" customWidth="1"/>
    <col min="4859" max="4859" width="2.5703125" style="105" customWidth="1"/>
    <col min="4860" max="4860" width="3.5703125" style="105" customWidth="1"/>
    <col min="4861" max="4861" width="13.140625" style="105" customWidth="1"/>
    <col min="4862" max="4862" width="10.140625" style="105" customWidth="1"/>
    <col min="4863" max="4863" width="22.42578125" style="105" customWidth="1"/>
    <col min="4864" max="4864" width="0" style="105" hidden="1" customWidth="1"/>
    <col min="4865" max="4865" width="13.28515625" style="105" customWidth="1"/>
    <col min="4866" max="4866" width="0" style="105" hidden="1" customWidth="1"/>
    <col min="4867" max="4867" width="13.140625" style="105" customWidth="1"/>
    <col min="4868" max="4868" width="0" style="105" hidden="1" customWidth="1"/>
    <col min="4869" max="4869" width="12.5703125" style="105" customWidth="1"/>
    <col min="4870" max="4870" width="0" style="105" hidden="1" customWidth="1"/>
    <col min="4871" max="4871" width="12.28515625" style="105" customWidth="1"/>
    <col min="4872" max="4872" width="0" style="105" hidden="1" customWidth="1"/>
    <col min="4873" max="4873" width="11.28515625" style="105" customWidth="1"/>
    <col min="4874" max="4874" width="12.85546875" style="105" customWidth="1"/>
    <col min="4875" max="4875" width="9.5703125" style="105" customWidth="1"/>
    <col min="4876" max="5113" width="11.42578125" style="105"/>
    <col min="5114" max="5114" width="1.28515625" style="105" customWidth="1"/>
    <col min="5115" max="5115" width="2.5703125" style="105" customWidth="1"/>
    <col min="5116" max="5116" width="3.5703125" style="105" customWidth="1"/>
    <col min="5117" max="5117" width="13.140625" style="105" customWidth="1"/>
    <col min="5118" max="5118" width="10.140625" style="105" customWidth="1"/>
    <col min="5119" max="5119" width="22.42578125" style="105" customWidth="1"/>
    <col min="5120" max="5120" width="0" style="105" hidden="1" customWidth="1"/>
    <col min="5121" max="5121" width="13.28515625" style="105" customWidth="1"/>
    <col min="5122" max="5122" width="0" style="105" hidden="1" customWidth="1"/>
    <col min="5123" max="5123" width="13.140625" style="105" customWidth="1"/>
    <col min="5124" max="5124" width="0" style="105" hidden="1" customWidth="1"/>
    <col min="5125" max="5125" width="12.5703125" style="105" customWidth="1"/>
    <col min="5126" max="5126" width="0" style="105" hidden="1" customWidth="1"/>
    <col min="5127" max="5127" width="12.28515625" style="105" customWidth="1"/>
    <col min="5128" max="5128" width="0" style="105" hidden="1" customWidth="1"/>
    <col min="5129" max="5129" width="11.28515625" style="105" customWidth="1"/>
    <col min="5130" max="5130" width="12.85546875" style="105" customWidth="1"/>
    <col min="5131" max="5131" width="9.5703125" style="105" customWidth="1"/>
    <col min="5132" max="5369" width="11.42578125" style="105"/>
    <col min="5370" max="5370" width="1.28515625" style="105" customWidth="1"/>
    <col min="5371" max="5371" width="2.5703125" style="105" customWidth="1"/>
    <col min="5372" max="5372" width="3.5703125" style="105" customWidth="1"/>
    <col min="5373" max="5373" width="13.140625" style="105" customWidth="1"/>
    <col min="5374" max="5374" width="10.140625" style="105" customWidth="1"/>
    <col min="5375" max="5375" width="22.42578125" style="105" customWidth="1"/>
    <col min="5376" max="5376" width="0" style="105" hidden="1" customWidth="1"/>
    <col min="5377" max="5377" width="13.28515625" style="105" customWidth="1"/>
    <col min="5378" max="5378" width="0" style="105" hidden="1" customWidth="1"/>
    <col min="5379" max="5379" width="13.140625" style="105" customWidth="1"/>
    <col min="5380" max="5380" width="0" style="105" hidden="1" customWidth="1"/>
    <col min="5381" max="5381" width="12.5703125" style="105" customWidth="1"/>
    <col min="5382" max="5382" width="0" style="105" hidden="1" customWidth="1"/>
    <col min="5383" max="5383" width="12.28515625" style="105" customWidth="1"/>
    <col min="5384" max="5384" width="0" style="105" hidden="1" customWidth="1"/>
    <col min="5385" max="5385" width="11.28515625" style="105" customWidth="1"/>
    <col min="5386" max="5386" width="12.85546875" style="105" customWidth="1"/>
    <col min="5387" max="5387" width="9.5703125" style="105" customWidth="1"/>
    <col min="5388" max="5625" width="11.42578125" style="105"/>
    <col min="5626" max="5626" width="1.28515625" style="105" customWidth="1"/>
    <col min="5627" max="5627" width="2.5703125" style="105" customWidth="1"/>
    <col min="5628" max="5628" width="3.5703125" style="105" customWidth="1"/>
    <col min="5629" max="5629" width="13.140625" style="105" customWidth="1"/>
    <col min="5630" max="5630" width="10.140625" style="105" customWidth="1"/>
    <col min="5631" max="5631" width="22.42578125" style="105" customWidth="1"/>
    <col min="5632" max="5632" width="0" style="105" hidden="1" customWidth="1"/>
    <col min="5633" max="5633" width="13.28515625" style="105" customWidth="1"/>
    <col min="5634" max="5634" width="0" style="105" hidden="1" customWidth="1"/>
    <col min="5635" max="5635" width="13.140625" style="105" customWidth="1"/>
    <col min="5636" max="5636" width="0" style="105" hidden="1" customWidth="1"/>
    <col min="5637" max="5637" width="12.5703125" style="105" customWidth="1"/>
    <col min="5638" max="5638" width="0" style="105" hidden="1" customWidth="1"/>
    <col min="5639" max="5639" width="12.28515625" style="105" customWidth="1"/>
    <col min="5640" max="5640" width="0" style="105" hidden="1" customWidth="1"/>
    <col min="5641" max="5641" width="11.28515625" style="105" customWidth="1"/>
    <col min="5642" max="5642" width="12.85546875" style="105" customWidth="1"/>
    <col min="5643" max="5643" width="9.5703125" style="105" customWidth="1"/>
    <col min="5644" max="5881" width="11.42578125" style="105"/>
    <col min="5882" max="5882" width="1.28515625" style="105" customWidth="1"/>
    <col min="5883" max="5883" width="2.5703125" style="105" customWidth="1"/>
    <col min="5884" max="5884" width="3.5703125" style="105" customWidth="1"/>
    <col min="5885" max="5885" width="13.140625" style="105" customWidth="1"/>
    <col min="5886" max="5886" width="10.140625" style="105" customWidth="1"/>
    <col min="5887" max="5887" width="22.42578125" style="105" customWidth="1"/>
    <col min="5888" max="5888" width="0" style="105" hidden="1" customWidth="1"/>
    <col min="5889" max="5889" width="13.28515625" style="105" customWidth="1"/>
    <col min="5890" max="5890" width="0" style="105" hidden="1" customWidth="1"/>
    <col min="5891" max="5891" width="13.140625" style="105" customWidth="1"/>
    <col min="5892" max="5892" width="0" style="105" hidden="1" customWidth="1"/>
    <col min="5893" max="5893" width="12.5703125" style="105" customWidth="1"/>
    <col min="5894" max="5894" width="0" style="105" hidden="1" customWidth="1"/>
    <col min="5895" max="5895" width="12.28515625" style="105" customWidth="1"/>
    <col min="5896" max="5896" width="0" style="105" hidden="1" customWidth="1"/>
    <col min="5897" max="5897" width="11.28515625" style="105" customWidth="1"/>
    <col min="5898" max="5898" width="12.85546875" style="105" customWidth="1"/>
    <col min="5899" max="5899" width="9.5703125" style="105" customWidth="1"/>
    <col min="5900" max="6137" width="11.42578125" style="105"/>
    <col min="6138" max="6138" width="1.28515625" style="105" customWidth="1"/>
    <col min="6139" max="6139" width="2.5703125" style="105" customWidth="1"/>
    <col min="6140" max="6140" width="3.5703125" style="105" customWidth="1"/>
    <col min="6141" max="6141" width="13.140625" style="105" customWidth="1"/>
    <col min="6142" max="6142" width="10.140625" style="105" customWidth="1"/>
    <col min="6143" max="6143" width="22.42578125" style="105" customWidth="1"/>
    <col min="6144" max="6144" width="0" style="105" hidden="1" customWidth="1"/>
    <col min="6145" max="6145" width="13.28515625" style="105" customWidth="1"/>
    <col min="6146" max="6146" width="0" style="105" hidden="1" customWidth="1"/>
    <col min="6147" max="6147" width="13.140625" style="105" customWidth="1"/>
    <col min="6148" max="6148" width="0" style="105" hidden="1" customWidth="1"/>
    <col min="6149" max="6149" width="12.5703125" style="105" customWidth="1"/>
    <col min="6150" max="6150" width="0" style="105" hidden="1" customWidth="1"/>
    <col min="6151" max="6151" width="12.28515625" style="105" customWidth="1"/>
    <col min="6152" max="6152" width="0" style="105" hidden="1" customWidth="1"/>
    <col min="6153" max="6153" width="11.28515625" style="105" customWidth="1"/>
    <col min="6154" max="6154" width="12.85546875" style="105" customWidth="1"/>
    <col min="6155" max="6155" width="9.5703125" style="105" customWidth="1"/>
    <col min="6156" max="6393" width="11.42578125" style="105"/>
    <col min="6394" max="6394" width="1.28515625" style="105" customWidth="1"/>
    <col min="6395" max="6395" width="2.5703125" style="105" customWidth="1"/>
    <col min="6396" max="6396" width="3.5703125" style="105" customWidth="1"/>
    <col min="6397" max="6397" width="13.140625" style="105" customWidth="1"/>
    <col min="6398" max="6398" width="10.140625" style="105" customWidth="1"/>
    <col min="6399" max="6399" width="22.42578125" style="105" customWidth="1"/>
    <col min="6400" max="6400" width="0" style="105" hidden="1" customWidth="1"/>
    <col min="6401" max="6401" width="13.28515625" style="105" customWidth="1"/>
    <col min="6402" max="6402" width="0" style="105" hidden="1" customWidth="1"/>
    <col min="6403" max="6403" width="13.140625" style="105" customWidth="1"/>
    <col min="6404" max="6404" width="0" style="105" hidden="1" customWidth="1"/>
    <col min="6405" max="6405" width="12.5703125" style="105" customWidth="1"/>
    <col min="6406" max="6406" width="0" style="105" hidden="1" customWidth="1"/>
    <col min="6407" max="6407" width="12.28515625" style="105" customWidth="1"/>
    <col min="6408" max="6408" width="0" style="105" hidden="1" customWidth="1"/>
    <col min="6409" max="6409" width="11.28515625" style="105" customWidth="1"/>
    <col min="6410" max="6410" width="12.85546875" style="105" customWidth="1"/>
    <col min="6411" max="6411" width="9.5703125" style="105" customWidth="1"/>
    <col min="6412" max="6649" width="11.42578125" style="105"/>
    <col min="6650" max="6650" width="1.28515625" style="105" customWidth="1"/>
    <col min="6651" max="6651" width="2.5703125" style="105" customWidth="1"/>
    <col min="6652" max="6652" width="3.5703125" style="105" customWidth="1"/>
    <col min="6653" max="6653" width="13.140625" style="105" customWidth="1"/>
    <col min="6654" max="6654" width="10.140625" style="105" customWidth="1"/>
    <col min="6655" max="6655" width="22.42578125" style="105" customWidth="1"/>
    <col min="6656" max="6656" width="0" style="105" hidden="1" customWidth="1"/>
    <col min="6657" max="6657" width="13.28515625" style="105" customWidth="1"/>
    <col min="6658" max="6658" width="0" style="105" hidden="1" customWidth="1"/>
    <col min="6659" max="6659" width="13.140625" style="105" customWidth="1"/>
    <col min="6660" max="6660" width="0" style="105" hidden="1" customWidth="1"/>
    <col min="6661" max="6661" width="12.5703125" style="105" customWidth="1"/>
    <col min="6662" max="6662" width="0" style="105" hidden="1" customWidth="1"/>
    <col min="6663" max="6663" width="12.28515625" style="105" customWidth="1"/>
    <col min="6664" max="6664" width="0" style="105" hidden="1" customWidth="1"/>
    <col min="6665" max="6665" width="11.28515625" style="105" customWidth="1"/>
    <col min="6666" max="6666" width="12.85546875" style="105" customWidth="1"/>
    <col min="6667" max="6667" width="9.5703125" style="105" customWidth="1"/>
    <col min="6668" max="6905" width="11.42578125" style="105"/>
    <col min="6906" max="6906" width="1.28515625" style="105" customWidth="1"/>
    <col min="6907" max="6907" width="2.5703125" style="105" customWidth="1"/>
    <col min="6908" max="6908" width="3.5703125" style="105" customWidth="1"/>
    <col min="6909" max="6909" width="13.140625" style="105" customWidth="1"/>
    <col min="6910" max="6910" width="10.140625" style="105" customWidth="1"/>
    <col min="6911" max="6911" width="22.42578125" style="105" customWidth="1"/>
    <col min="6912" max="6912" width="0" style="105" hidden="1" customWidth="1"/>
    <col min="6913" max="6913" width="13.28515625" style="105" customWidth="1"/>
    <col min="6914" max="6914" width="0" style="105" hidden="1" customWidth="1"/>
    <col min="6915" max="6915" width="13.140625" style="105" customWidth="1"/>
    <col min="6916" max="6916" width="0" style="105" hidden="1" customWidth="1"/>
    <col min="6917" max="6917" width="12.5703125" style="105" customWidth="1"/>
    <col min="6918" max="6918" width="0" style="105" hidden="1" customWidth="1"/>
    <col min="6919" max="6919" width="12.28515625" style="105" customWidth="1"/>
    <col min="6920" max="6920" width="0" style="105" hidden="1" customWidth="1"/>
    <col min="6921" max="6921" width="11.28515625" style="105" customWidth="1"/>
    <col min="6922" max="6922" width="12.85546875" style="105" customWidth="1"/>
    <col min="6923" max="6923" width="9.5703125" style="105" customWidth="1"/>
    <col min="6924" max="7161" width="11.42578125" style="105"/>
    <col min="7162" max="7162" width="1.28515625" style="105" customWidth="1"/>
    <col min="7163" max="7163" width="2.5703125" style="105" customWidth="1"/>
    <col min="7164" max="7164" width="3.5703125" style="105" customWidth="1"/>
    <col min="7165" max="7165" width="13.140625" style="105" customWidth="1"/>
    <col min="7166" max="7166" width="10.140625" style="105" customWidth="1"/>
    <col min="7167" max="7167" width="22.42578125" style="105" customWidth="1"/>
    <col min="7168" max="7168" width="0" style="105" hidden="1" customWidth="1"/>
    <col min="7169" max="7169" width="13.28515625" style="105" customWidth="1"/>
    <col min="7170" max="7170" width="0" style="105" hidden="1" customWidth="1"/>
    <col min="7171" max="7171" width="13.140625" style="105" customWidth="1"/>
    <col min="7172" max="7172" width="0" style="105" hidden="1" customWidth="1"/>
    <col min="7173" max="7173" width="12.5703125" style="105" customWidth="1"/>
    <col min="7174" max="7174" width="0" style="105" hidden="1" customWidth="1"/>
    <col min="7175" max="7175" width="12.28515625" style="105" customWidth="1"/>
    <col min="7176" max="7176" width="0" style="105" hidden="1" customWidth="1"/>
    <col min="7177" max="7177" width="11.28515625" style="105" customWidth="1"/>
    <col min="7178" max="7178" width="12.85546875" style="105" customWidth="1"/>
    <col min="7179" max="7179" width="9.5703125" style="105" customWidth="1"/>
    <col min="7180" max="7417" width="11.42578125" style="105"/>
    <col min="7418" max="7418" width="1.28515625" style="105" customWidth="1"/>
    <col min="7419" max="7419" width="2.5703125" style="105" customWidth="1"/>
    <col min="7420" max="7420" width="3.5703125" style="105" customWidth="1"/>
    <col min="7421" max="7421" width="13.140625" style="105" customWidth="1"/>
    <col min="7422" max="7422" width="10.140625" style="105" customWidth="1"/>
    <col min="7423" max="7423" width="22.42578125" style="105" customWidth="1"/>
    <col min="7424" max="7424" width="0" style="105" hidden="1" customWidth="1"/>
    <col min="7425" max="7425" width="13.28515625" style="105" customWidth="1"/>
    <col min="7426" max="7426" width="0" style="105" hidden="1" customWidth="1"/>
    <col min="7427" max="7427" width="13.140625" style="105" customWidth="1"/>
    <col min="7428" max="7428" width="0" style="105" hidden="1" customWidth="1"/>
    <col min="7429" max="7429" width="12.5703125" style="105" customWidth="1"/>
    <col min="7430" max="7430" width="0" style="105" hidden="1" customWidth="1"/>
    <col min="7431" max="7431" width="12.28515625" style="105" customWidth="1"/>
    <col min="7432" max="7432" width="0" style="105" hidden="1" customWidth="1"/>
    <col min="7433" max="7433" width="11.28515625" style="105" customWidth="1"/>
    <col min="7434" max="7434" width="12.85546875" style="105" customWidth="1"/>
    <col min="7435" max="7435" width="9.5703125" style="105" customWidth="1"/>
    <col min="7436" max="7673" width="11.42578125" style="105"/>
    <col min="7674" max="7674" width="1.28515625" style="105" customWidth="1"/>
    <col min="7675" max="7675" width="2.5703125" style="105" customWidth="1"/>
    <col min="7676" max="7676" width="3.5703125" style="105" customWidth="1"/>
    <col min="7677" max="7677" width="13.140625" style="105" customWidth="1"/>
    <col min="7678" max="7678" width="10.140625" style="105" customWidth="1"/>
    <col min="7679" max="7679" width="22.42578125" style="105" customWidth="1"/>
    <col min="7680" max="7680" width="0" style="105" hidden="1" customWidth="1"/>
    <col min="7681" max="7681" width="13.28515625" style="105" customWidth="1"/>
    <col min="7682" max="7682" width="0" style="105" hidden="1" customWidth="1"/>
    <col min="7683" max="7683" width="13.140625" style="105" customWidth="1"/>
    <col min="7684" max="7684" width="0" style="105" hidden="1" customWidth="1"/>
    <col min="7685" max="7685" width="12.5703125" style="105" customWidth="1"/>
    <col min="7686" max="7686" width="0" style="105" hidden="1" customWidth="1"/>
    <col min="7687" max="7687" width="12.28515625" style="105" customWidth="1"/>
    <col min="7688" max="7688" width="0" style="105" hidden="1" customWidth="1"/>
    <col min="7689" max="7689" width="11.28515625" style="105" customWidth="1"/>
    <col min="7690" max="7690" width="12.85546875" style="105" customWidth="1"/>
    <col min="7691" max="7691" width="9.5703125" style="105" customWidth="1"/>
    <col min="7692" max="7929" width="11.42578125" style="105"/>
    <col min="7930" max="7930" width="1.28515625" style="105" customWidth="1"/>
    <col min="7931" max="7931" width="2.5703125" style="105" customWidth="1"/>
    <col min="7932" max="7932" width="3.5703125" style="105" customWidth="1"/>
    <col min="7933" max="7933" width="13.140625" style="105" customWidth="1"/>
    <col min="7934" max="7934" width="10.140625" style="105" customWidth="1"/>
    <col min="7935" max="7935" width="22.42578125" style="105" customWidth="1"/>
    <col min="7936" max="7936" width="0" style="105" hidden="1" customWidth="1"/>
    <col min="7937" max="7937" width="13.28515625" style="105" customWidth="1"/>
    <col min="7938" max="7938" width="0" style="105" hidden="1" customWidth="1"/>
    <col min="7939" max="7939" width="13.140625" style="105" customWidth="1"/>
    <col min="7940" max="7940" width="0" style="105" hidden="1" customWidth="1"/>
    <col min="7941" max="7941" width="12.5703125" style="105" customWidth="1"/>
    <col min="7942" max="7942" width="0" style="105" hidden="1" customWidth="1"/>
    <col min="7943" max="7943" width="12.28515625" style="105" customWidth="1"/>
    <col min="7944" max="7944" width="0" style="105" hidden="1" customWidth="1"/>
    <col min="7945" max="7945" width="11.28515625" style="105" customWidth="1"/>
    <col min="7946" max="7946" width="12.85546875" style="105" customWidth="1"/>
    <col min="7947" max="7947" width="9.5703125" style="105" customWidth="1"/>
    <col min="7948" max="8185" width="11.42578125" style="105"/>
    <col min="8186" max="8186" width="1.28515625" style="105" customWidth="1"/>
    <col min="8187" max="8187" width="2.5703125" style="105" customWidth="1"/>
    <col min="8188" max="8188" width="3.5703125" style="105" customWidth="1"/>
    <col min="8189" max="8189" width="13.140625" style="105" customWidth="1"/>
    <col min="8190" max="8190" width="10.140625" style="105" customWidth="1"/>
    <col min="8191" max="8191" width="22.42578125" style="105" customWidth="1"/>
    <col min="8192" max="8192" width="0" style="105" hidden="1" customWidth="1"/>
    <col min="8193" max="8193" width="13.28515625" style="105" customWidth="1"/>
    <col min="8194" max="8194" width="0" style="105" hidden="1" customWidth="1"/>
    <col min="8195" max="8195" width="13.140625" style="105" customWidth="1"/>
    <col min="8196" max="8196" width="0" style="105" hidden="1" customWidth="1"/>
    <col min="8197" max="8197" width="12.5703125" style="105" customWidth="1"/>
    <col min="8198" max="8198" width="0" style="105" hidden="1" customWidth="1"/>
    <col min="8199" max="8199" width="12.28515625" style="105" customWidth="1"/>
    <col min="8200" max="8200" width="0" style="105" hidden="1" customWidth="1"/>
    <col min="8201" max="8201" width="11.28515625" style="105" customWidth="1"/>
    <col min="8202" max="8202" width="12.85546875" style="105" customWidth="1"/>
    <col min="8203" max="8203" width="9.5703125" style="105" customWidth="1"/>
    <col min="8204" max="8441" width="11.42578125" style="105"/>
    <col min="8442" max="8442" width="1.28515625" style="105" customWidth="1"/>
    <col min="8443" max="8443" width="2.5703125" style="105" customWidth="1"/>
    <col min="8444" max="8444" width="3.5703125" style="105" customWidth="1"/>
    <col min="8445" max="8445" width="13.140625" style="105" customWidth="1"/>
    <col min="8446" max="8446" width="10.140625" style="105" customWidth="1"/>
    <col min="8447" max="8447" width="22.42578125" style="105" customWidth="1"/>
    <col min="8448" max="8448" width="0" style="105" hidden="1" customWidth="1"/>
    <col min="8449" max="8449" width="13.28515625" style="105" customWidth="1"/>
    <col min="8450" max="8450" width="0" style="105" hidden="1" customWidth="1"/>
    <col min="8451" max="8451" width="13.140625" style="105" customWidth="1"/>
    <col min="8452" max="8452" width="0" style="105" hidden="1" customWidth="1"/>
    <col min="8453" max="8453" width="12.5703125" style="105" customWidth="1"/>
    <col min="8454" max="8454" width="0" style="105" hidden="1" customWidth="1"/>
    <col min="8455" max="8455" width="12.28515625" style="105" customWidth="1"/>
    <col min="8456" max="8456" width="0" style="105" hidden="1" customWidth="1"/>
    <col min="8457" max="8457" width="11.28515625" style="105" customWidth="1"/>
    <col min="8458" max="8458" width="12.85546875" style="105" customWidth="1"/>
    <col min="8459" max="8459" width="9.5703125" style="105" customWidth="1"/>
    <col min="8460" max="8697" width="11.42578125" style="105"/>
    <col min="8698" max="8698" width="1.28515625" style="105" customWidth="1"/>
    <col min="8699" max="8699" width="2.5703125" style="105" customWidth="1"/>
    <col min="8700" max="8700" width="3.5703125" style="105" customWidth="1"/>
    <col min="8701" max="8701" width="13.140625" style="105" customWidth="1"/>
    <col min="8702" max="8702" width="10.140625" style="105" customWidth="1"/>
    <col min="8703" max="8703" width="22.42578125" style="105" customWidth="1"/>
    <col min="8704" max="8704" width="0" style="105" hidden="1" customWidth="1"/>
    <col min="8705" max="8705" width="13.28515625" style="105" customWidth="1"/>
    <col min="8706" max="8706" width="0" style="105" hidden="1" customWidth="1"/>
    <col min="8707" max="8707" width="13.140625" style="105" customWidth="1"/>
    <col min="8708" max="8708" width="0" style="105" hidden="1" customWidth="1"/>
    <col min="8709" max="8709" width="12.5703125" style="105" customWidth="1"/>
    <col min="8710" max="8710" width="0" style="105" hidden="1" customWidth="1"/>
    <col min="8711" max="8711" width="12.28515625" style="105" customWidth="1"/>
    <col min="8712" max="8712" width="0" style="105" hidden="1" customWidth="1"/>
    <col min="8713" max="8713" width="11.28515625" style="105" customWidth="1"/>
    <col min="8714" max="8714" width="12.85546875" style="105" customWidth="1"/>
    <col min="8715" max="8715" width="9.5703125" style="105" customWidth="1"/>
    <col min="8716" max="8953" width="11.42578125" style="105"/>
    <col min="8954" max="8954" width="1.28515625" style="105" customWidth="1"/>
    <col min="8955" max="8955" width="2.5703125" style="105" customWidth="1"/>
    <col min="8956" max="8956" width="3.5703125" style="105" customWidth="1"/>
    <col min="8957" max="8957" width="13.140625" style="105" customWidth="1"/>
    <col min="8958" max="8958" width="10.140625" style="105" customWidth="1"/>
    <col min="8959" max="8959" width="22.42578125" style="105" customWidth="1"/>
    <col min="8960" max="8960" width="0" style="105" hidden="1" customWidth="1"/>
    <col min="8961" max="8961" width="13.28515625" style="105" customWidth="1"/>
    <col min="8962" max="8962" width="0" style="105" hidden="1" customWidth="1"/>
    <col min="8963" max="8963" width="13.140625" style="105" customWidth="1"/>
    <col min="8964" max="8964" width="0" style="105" hidden="1" customWidth="1"/>
    <col min="8965" max="8965" width="12.5703125" style="105" customWidth="1"/>
    <col min="8966" max="8966" width="0" style="105" hidden="1" customWidth="1"/>
    <col min="8967" max="8967" width="12.28515625" style="105" customWidth="1"/>
    <col min="8968" max="8968" width="0" style="105" hidden="1" customWidth="1"/>
    <col min="8969" max="8969" width="11.28515625" style="105" customWidth="1"/>
    <col min="8970" max="8970" width="12.85546875" style="105" customWidth="1"/>
    <col min="8971" max="8971" width="9.5703125" style="105" customWidth="1"/>
    <col min="8972" max="9209" width="11.42578125" style="105"/>
    <col min="9210" max="9210" width="1.28515625" style="105" customWidth="1"/>
    <col min="9211" max="9211" width="2.5703125" style="105" customWidth="1"/>
    <col min="9212" max="9212" width="3.5703125" style="105" customWidth="1"/>
    <col min="9213" max="9213" width="13.140625" style="105" customWidth="1"/>
    <col min="9214" max="9214" width="10.140625" style="105" customWidth="1"/>
    <col min="9215" max="9215" width="22.42578125" style="105" customWidth="1"/>
    <col min="9216" max="9216" width="0" style="105" hidden="1" customWidth="1"/>
    <col min="9217" max="9217" width="13.28515625" style="105" customWidth="1"/>
    <col min="9218" max="9218" width="0" style="105" hidden="1" customWidth="1"/>
    <col min="9219" max="9219" width="13.140625" style="105" customWidth="1"/>
    <col min="9220" max="9220" width="0" style="105" hidden="1" customWidth="1"/>
    <col min="9221" max="9221" width="12.5703125" style="105" customWidth="1"/>
    <col min="9222" max="9222" width="0" style="105" hidden="1" customWidth="1"/>
    <col min="9223" max="9223" width="12.28515625" style="105" customWidth="1"/>
    <col min="9224" max="9224" width="0" style="105" hidden="1" customWidth="1"/>
    <col min="9225" max="9225" width="11.28515625" style="105" customWidth="1"/>
    <col min="9226" max="9226" width="12.85546875" style="105" customWidth="1"/>
    <col min="9227" max="9227" width="9.5703125" style="105" customWidth="1"/>
    <col min="9228" max="9465" width="11.42578125" style="105"/>
    <col min="9466" max="9466" width="1.28515625" style="105" customWidth="1"/>
    <col min="9467" max="9467" width="2.5703125" style="105" customWidth="1"/>
    <col min="9468" max="9468" width="3.5703125" style="105" customWidth="1"/>
    <col min="9469" max="9469" width="13.140625" style="105" customWidth="1"/>
    <col min="9470" max="9470" width="10.140625" style="105" customWidth="1"/>
    <col min="9471" max="9471" width="22.42578125" style="105" customWidth="1"/>
    <col min="9472" max="9472" width="0" style="105" hidden="1" customWidth="1"/>
    <col min="9473" max="9473" width="13.28515625" style="105" customWidth="1"/>
    <col min="9474" max="9474" width="0" style="105" hidden="1" customWidth="1"/>
    <col min="9475" max="9475" width="13.140625" style="105" customWidth="1"/>
    <col min="9476" max="9476" width="0" style="105" hidden="1" customWidth="1"/>
    <col min="9477" max="9477" width="12.5703125" style="105" customWidth="1"/>
    <col min="9478" max="9478" width="0" style="105" hidden="1" customWidth="1"/>
    <col min="9479" max="9479" width="12.28515625" style="105" customWidth="1"/>
    <col min="9480" max="9480" width="0" style="105" hidden="1" customWidth="1"/>
    <col min="9481" max="9481" width="11.28515625" style="105" customWidth="1"/>
    <col min="9482" max="9482" width="12.85546875" style="105" customWidth="1"/>
    <col min="9483" max="9483" width="9.5703125" style="105" customWidth="1"/>
    <col min="9484" max="9721" width="11.42578125" style="105"/>
    <col min="9722" max="9722" width="1.28515625" style="105" customWidth="1"/>
    <col min="9723" max="9723" width="2.5703125" style="105" customWidth="1"/>
    <col min="9724" max="9724" width="3.5703125" style="105" customWidth="1"/>
    <col min="9725" max="9725" width="13.140625" style="105" customWidth="1"/>
    <col min="9726" max="9726" width="10.140625" style="105" customWidth="1"/>
    <col min="9727" max="9727" width="22.42578125" style="105" customWidth="1"/>
    <col min="9728" max="9728" width="0" style="105" hidden="1" customWidth="1"/>
    <col min="9729" max="9729" width="13.28515625" style="105" customWidth="1"/>
    <col min="9730" max="9730" width="0" style="105" hidden="1" customWidth="1"/>
    <col min="9731" max="9731" width="13.140625" style="105" customWidth="1"/>
    <col min="9732" max="9732" width="0" style="105" hidden="1" customWidth="1"/>
    <col min="9733" max="9733" width="12.5703125" style="105" customWidth="1"/>
    <col min="9734" max="9734" width="0" style="105" hidden="1" customWidth="1"/>
    <col min="9735" max="9735" width="12.28515625" style="105" customWidth="1"/>
    <col min="9736" max="9736" width="0" style="105" hidden="1" customWidth="1"/>
    <col min="9737" max="9737" width="11.28515625" style="105" customWidth="1"/>
    <col min="9738" max="9738" width="12.85546875" style="105" customWidth="1"/>
    <col min="9739" max="9739" width="9.5703125" style="105" customWidth="1"/>
    <col min="9740" max="9977" width="11.42578125" style="105"/>
    <col min="9978" max="9978" width="1.28515625" style="105" customWidth="1"/>
    <col min="9979" max="9979" width="2.5703125" style="105" customWidth="1"/>
    <col min="9980" max="9980" width="3.5703125" style="105" customWidth="1"/>
    <col min="9981" max="9981" width="13.140625" style="105" customWidth="1"/>
    <col min="9982" max="9982" width="10.140625" style="105" customWidth="1"/>
    <col min="9983" max="9983" width="22.42578125" style="105" customWidth="1"/>
    <col min="9984" max="9984" width="0" style="105" hidden="1" customWidth="1"/>
    <col min="9985" max="9985" width="13.28515625" style="105" customWidth="1"/>
    <col min="9986" max="9986" width="0" style="105" hidden="1" customWidth="1"/>
    <col min="9987" max="9987" width="13.140625" style="105" customWidth="1"/>
    <col min="9988" max="9988" width="0" style="105" hidden="1" customWidth="1"/>
    <col min="9989" max="9989" width="12.5703125" style="105" customWidth="1"/>
    <col min="9990" max="9990" width="0" style="105" hidden="1" customWidth="1"/>
    <col min="9991" max="9991" width="12.28515625" style="105" customWidth="1"/>
    <col min="9992" max="9992" width="0" style="105" hidden="1" customWidth="1"/>
    <col min="9993" max="9993" width="11.28515625" style="105" customWidth="1"/>
    <col min="9994" max="9994" width="12.85546875" style="105" customWidth="1"/>
    <col min="9995" max="9995" width="9.5703125" style="105" customWidth="1"/>
    <col min="9996" max="10233" width="11.42578125" style="105"/>
    <col min="10234" max="10234" width="1.28515625" style="105" customWidth="1"/>
    <col min="10235" max="10235" width="2.5703125" style="105" customWidth="1"/>
    <col min="10236" max="10236" width="3.5703125" style="105" customWidth="1"/>
    <col min="10237" max="10237" width="13.140625" style="105" customWidth="1"/>
    <col min="10238" max="10238" width="10.140625" style="105" customWidth="1"/>
    <col min="10239" max="10239" width="22.42578125" style="105" customWidth="1"/>
    <col min="10240" max="10240" width="0" style="105" hidden="1" customWidth="1"/>
    <col min="10241" max="10241" width="13.28515625" style="105" customWidth="1"/>
    <col min="10242" max="10242" width="0" style="105" hidden="1" customWidth="1"/>
    <col min="10243" max="10243" width="13.140625" style="105" customWidth="1"/>
    <col min="10244" max="10244" width="0" style="105" hidden="1" customWidth="1"/>
    <col min="10245" max="10245" width="12.5703125" style="105" customWidth="1"/>
    <col min="10246" max="10246" width="0" style="105" hidden="1" customWidth="1"/>
    <col min="10247" max="10247" width="12.28515625" style="105" customWidth="1"/>
    <col min="10248" max="10248" width="0" style="105" hidden="1" customWidth="1"/>
    <col min="10249" max="10249" width="11.28515625" style="105" customWidth="1"/>
    <col min="10250" max="10250" width="12.85546875" style="105" customWidth="1"/>
    <col min="10251" max="10251" width="9.5703125" style="105" customWidth="1"/>
    <col min="10252" max="10489" width="11.42578125" style="105"/>
    <col min="10490" max="10490" width="1.28515625" style="105" customWidth="1"/>
    <col min="10491" max="10491" width="2.5703125" style="105" customWidth="1"/>
    <col min="10492" max="10492" width="3.5703125" style="105" customWidth="1"/>
    <col min="10493" max="10493" width="13.140625" style="105" customWidth="1"/>
    <col min="10494" max="10494" width="10.140625" style="105" customWidth="1"/>
    <col min="10495" max="10495" width="22.42578125" style="105" customWidth="1"/>
    <col min="10496" max="10496" width="0" style="105" hidden="1" customWidth="1"/>
    <col min="10497" max="10497" width="13.28515625" style="105" customWidth="1"/>
    <col min="10498" max="10498" width="0" style="105" hidden="1" customWidth="1"/>
    <col min="10499" max="10499" width="13.140625" style="105" customWidth="1"/>
    <col min="10500" max="10500" width="0" style="105" hidden="1" customWidth="1"/>
    <col min="10501" max="10501" width="12.5703125" style="105" customWidth="1"/>
    <col min="10502" max="10502" width="0" style="105" hidden="1" customWidth="1"/>
    <col min="10503" max="10503" width="12.28515625" style="105" customWidth="1"/>
    <col min="10504" max="10504" width="0" style="105" hidden="1" customWidth="1"/>
    <col min="10505" max="10505" width="11.28515625" style="105" customWidth="1"/>
    <col min="10506" max="10506" width="12.85546875" style="105" customWidth="1"/>
    <col min="10507" max="10507" width="9.5703125" style="105" customWidth="1"/>
    <col min="10508" max="10745" width="11.42578125" style="105"/>
    <col min="10746" max="10746" width="1.28515625" style="105" customWidth="1"/>
    <col min="10747" max="10747" width="2.5703125" style="105" customWidth="1"/>
    <col min="10748" max="10748" width="3.5703125" style="105" customWidth="1"/>
    <col min="10749" max="10749" width="13.140625" style="105" customWidth="1"/>
    <col min="10750" max="10750" width="10.140625" style="105" customWidth="1"/>
    <col min="10751" max="10751" width="22.42578125" style="105" customWidth="1"/>
    <col min="10752" max="10752" width="0" style="105" hidden="1" customWidth="1"/>
    <col min="10753" max="10753" width="13.28515625" style="105" customWidth="1"/>
    <col min="10754" max="10754" width="0" style="105" hidden="1" customWidth="1"/>
    <col min="10755" max="10755" width="13.140625" style="105" customWidth="1"/>
    <col min="10756" max="10756" width="0" style="105" hidden="1" customWidth="1"/>
    <col min="10757" max="10757" width="12.5703125" style="105" customWidth="1"/>
    <col min="10758" max="10758" width="0" style="105" hidden="1" customWidth="1"/>
    <col min="10759" max="10759" width="12.28515625" style="105" customWidth="1"/>
    <col min="10760" max="10760" width="0" style="105" hidden="1" customWidth="1"/>
    <col min="10761" max="10761" width="11.28515625" style="105" customWidth="1"/>
    <col min="10762" max="10762" width="12.85546875" style="105" customWidth="1"/>
    <col min="10763" max="10763" width="9.5703125" style="105" customWidth="1"/>
    <col min="10764" max="11001" width="11.42578125" style="105"/>
    <col min="11002" max="11002" width="1.28515625" style="105" customWidth="1"/>
    <col min="11003" max="11003" width="2.5703125" style="105" customWidth="1"/>
    <col min="11004" max="11004" width="3.5703125" style="105" customWidth="1"/>
    <col min="11005" max="11005" width="13.140625" style="105" customWidth="1"/>
    <col min="11006" max="11006" width="10.140625" style="105" customWidth="1"/>
    <col min="11007" max="11007" width="22.42578125" style="105" customWidth="1"/>
    <col min="11008" max="11008" width="0" style="105" hidden="1" customWidth="1"/>
    <col min="11009" max="11009" width="13.28515625" style="105" customWidth="1"/>
    <col min="11010" max="11010" width="0" style="105" hidden="1" customWidth="1"/>
    <col min="11011" max="11011" width="13.140625" style="105" customWidth="1"/>
    <col min="11012" max="11012" width="0" style="105" hidden="1" customWidth="1"/>
    <col min="11013" max="11013" width="12.5703125" style="105" customWidth="1"/>
    <col min="11014" max="11014" width="0" style="105" hidden="1" customWidth="1"/>
    <col min="11015" max="11015" width="12.28515625" style="105" customWidth="1"/>
    <col min="11016" max="11016" width="0" style="105" hidden="1" customWidth="1"/>
    <col min="11017" max="11017" width="11.28515625" style="105" customWidth="1"/>
    <col min="11018" max="11018" width="12.85546875" style="105" customWidth="1"/>
    <col min="11019" max="11019" width="9.5703125" style="105" customWidth="1"/>
    <col min="11020" max="11257" width="11.42578125" style="105"/>
    <col min="11258" max="11258" width="1.28515625" style="105" customWidth="1"/>
    <col min="11259" max="11259" width="2.5703125" style="105" customWidth="1"/>
    <col min="11260" max="11260" width="3.5703125" style="105" customWidth="1"/>
    <col min="11261" max="11261" width="13.140625" style="105" customWidth="1"/>
    <col min="11262" max="11262" width="10.140625" style="105" customWidth="1"/>
    <col min="11263" max="11263" width="22.42578125" style="105" customWidth="1"/>
    <col min="11264" max="11264" width="0" style="105" hidden="1" customWidth="1"/>
    <col min="11265" max="11265" width="13.28515625" style="105" customWidth="1"/>
    <col min="11266" max="11266" width="0" style="105" hidden="1" customWidth="1"/>
    <col min="11267" max="11267" width="13.140625" style="105" customWidth="1"/>
    <col min="11268" max="11268" width="0" style="105" hidden="1" customWidth="1"/>
    <col min="11269" max="11269" width="12.5703125" style="105" customWidth="1"/>
    <col min="11270" max="11270" width="0" style="105" hidden="1" customWidth="1"/>
    <col min="11271" max="11271" width="12.28515625" style="105" customWidth="1"/>
    <col min="11272" max="11272" width="0" style="105" hidden="1" customWidth="1"/>
    <col min="11273" max="11273" width="11.28515625" style="105" customWidth="1"/>
    <col min="11274" max="11274" width="12.85546875" style="105" customWidth="1"/>
    <col min="11275" max="11275" width="9.5703125" style="105" customWidth="1"/>
    <col min="11276" max="11513" width="11.42578125" style="105"/>
    <col min="11514" max="11514" width="1.28515625" style="105" customWidth="1"/>
    <col min="11515" max="11515" width="2.5703125" style="105" customWidth="1"/>
    <col min="11516" max="11516" width="3.5703125" style="105" customWidth="1"/>
    <col min="11517" max="11517" width="13.140625" style="105" customWidth="1"/>
    <col min="11518" max="11518" width="10.140625" style="105" customWidth="1"/>
    <col min="11519" max="11519" width="22.42578125" style="105" customWidth="1"/>
    <col min="11520" max="11520" width="0" style="105" hidden="1" customWidth="1"/>
    <col min="11521" max="11521" width="13.28515625" style="105" customWidth="1"/>
    <col min="11522" max="11522" width="0" style="105" hidden="1" customWidth="1"/>
    <col min="11523" max="11523" width="13.140625" style="105" customWidth="1"/>
    <col min="11524" max="11524" width="0" style="105" hidden="1" customWidth="1"/>
    <col min="11525" max="11525" width="12.5703125" style="105" customWidth="1"/>
    <col min="11526" max="11526" width="0" style="105" hidden="1" customWidth="1"/>
    <col min="11527" max="11527" width="12.28515625" style="105" customWidth="1"/>
    <col min="11528" max="11528" width="0" style="105" hidden="1" customWidth="1"/>
    <col min="11529" max="11529" width="11.28515625" style="105" customWidth="1"/>
    <col min="11530" max="11530" width="12.85546875" style="105" customWidth="1"/>
    <col min="11531" max="11531" width="9.5703125" style="105" customWidth="1"/>
    <col min="11532" max="11769" width="11.42578125" style="105"/>
    <col min="11770" max="11770" width="1.28515625" style="105" customWidth="1"/>
    <col min="11771" max="11771" width="2.5703125" style="105" customWidth="1"/>
    <col min="11772" max="11772" width="3.5703125" style="105" customWidth="1"/>
    <col min="11773" max="11773" width="13.140625" style="105" customWidth="1"/>
    <col min="11774" max="11774" width="10.140625" style="105" customWidth="1"/>
    <col min="11775" max="11775" width="22.42578125" style="105" customWidth="1"/>
    <col min="11776" max="11776" width="0" style="105" hidden="1" customWidth="1"/>
    <col min="11777" max="11777" width="13.28515625" style="105" customWidth="1"/>
    <col min="11778" max="11778" width="0" style="105" hidden="1" customWidth="1"/>
    <col min="11779" max="11779" width="13.140625" style="105" customWidth="1"/>
    <col min="11780" max="11780" width="0" style="105" hidden="1" customWidth="1"/>
    <col min="11781" max="11781" width="12.5703125" style="105" customWidth="1"/>
    <col min="11782" max="11782" width="0" style="105" hidden="1" customWidth="1"/>
    <col min="11783" max="11783" width="12.28515625" style="105" customWidth="1"/>
    <col min="11784" max="11784" width="0" style="105" hidden="1" customWidth="1"/>
    <col min="11785" max="11785" width="11.28515625" style="105" customWidth="1"/>
    <col min="11786" max="11786" width="12.85546875" style="105" customWidth="1"/>
    <col min="11787" max="11787" width="9.5703125" style="105" customWidth="1"/>
    <col min="11788" max="12025" width="11.42578125" style="105"/>
    <col min="12026" max="12026" width="1.28515625" style="105" customWidth="1"/>
    <col min="12027" max="12027" width="2.5703125" style="105" customWidth="1"/>
    <col min="12028" max="12028" width="3.5703125" style="105" customWidth="1"/>
    <col min="12029" max="12029" width="13.140625" style="105" customWidth="1"/>
    <col min="12030" max="12030" width="10.140625" style="105" customWidth="1"/>
    <col min="12031" max="12031" width="22.42578125" style="105" customWidth="1"/>
    <col min="12032" max="12032" width="0" style="105" hidden="1" customWidth="1"/>
    <col min="12033" max="12033" width="13.28515625" style="105" customWidth="1"/>
    <col min="12034" max="12034" width="0" style="105" hidden="1" customWidth="1"/>
    <col min="12035" max="12035" width="13.140625" style="105" customWidth="1"/>
    <col min="12036" max="12036" width="0" style="105" hidden="1" customWidth="1"/>
    <col min="12037" max="12037" width="12.5703125" style="105" customWidth="1"/>
    <col min="12038" max="12038" width="0" style="105" hidden="1" customWidth="1"/>
    <col min="12039" max="12039" width="12.28515625" style="105" customWidth="1"/>
    <col min="12040" max="12040" width="0" style="105" hidden="1" customWidth="1"/>
    <col min="12041" max="12041" width="11.28515625" style="105" customWidth="1"/>
    <col min="12042" max="12042" width="12.85546875" style="105" customWidth="1"/>
    <col min="12043" max="12043" width="9.5703125" style="105" customWidth="1"/>
    <col min="12044" max="12281" width="11.42578125" style="105"/>
    <col min="12282" max="12282" width="1.28515625" style="105" customWidth="1"/>
    <col min="12283" max="12283" width="2.5703125" style="105" customWidth="1"/>
    <col min="12284" max="12284" width="3.5703125" style="105" customWidth="1"/>
    <col min="12285" max="12285" width="13.140625" style="105" customWidth="1"/>
    <col min="12286" max="12286" width="10.140625" style="105" customWidth="1"/>
    <col min="12287" max="12287" width="22.42578125" style="105" customWidth="1"/>
    <col min="12288" max="12288" width="0" style="105" hidden="1" customWidth="1"/>
    <col min="12289" max="12289" width="13.28515625" style="105" customWidth="1"/>
    <col min="12290" max="12290" width="0" style="105" hidden="1" customWidth="1"/>
    <col min="12291" max="12291" width="13.140625" style="105" customWidth="1"/>
    <col min="12292" max="12292" width="0" style="105" hidden="1" customWidth="1"/>
    <col min="12293" max="12293" width="12.5703125" style="105" customWidth="1"/>
    <col min="12294" max="12294" width="0" style="105" hidden="1" customWidth="1"/>
    <col min="12295" max="12295" width="12.28515625" style="105" customWidth="1"/>
    <col min="12296" max="12296" width="0" style="105" hidden="1" customWidth="1"/>
    <col min="12297" max="12297" width="11.28515625" style="105" customWidth="1"/>
    <col min="12298" max="12298" width="12.85546875" style="105" customWidth="1"/>
    <col min="12299" max="12299" width="9.5703125" style="105" customWidth="1"/>
    <col min="12300" max="12537" width="11.42578125" style="105"/>
    <col min="12538" max="12538" width="1.28515625" style="105" customWidth="1"/>
    <col min="12539" max="12539" width="2.5703125" style="105" customWidth="1"/>
    <col min="12540" max="12540" width="3.5703125" style="105" customWidth="1"/>
    <col min="12541" max="12541" width="13.140625" style="105" customWidth="1"/>
    <col min="12542" max="12542" width="10.140625" style="105" customWidth="1"/>
    <col min="12543" max="12543" width="22.42578125" style="105" customWidth="1"/>
    <col min="12544" max="12544" width="0" style="105" hidden="1" customWidth="1"/>
    <col min="12545" max="12545" width="13.28515625" style="105" customWidth="1"/>
    <col min="12546" max="12546" width="0" style="105" hidden="1" customWidth="1"/>
    <col min="12547" max="12547" width="13.140625" style="105" customWidth="1"/>
    <col min="12548" max="12548" width="0" style="105" hidden="1" customWidth="1"/>
    <col min="12549" max="12549" width="12.5703125" style="105" customWidth="1"/>
    <col min="12550" max="12550" width="0" style="105" hidden="1" customWidth="1"/>
    <col min="12551" max="12551" width="12.28515625" style="105" customWidth="1"/>
    <col min="12552" max="12552" width="0" style="105" hidden="1" customWidth="1"/>
    <col min="12553" max="12553" width="11.28515625" style="105" customWidth="1"/>
    <col min="12554" max="12554" width="12.85546875" style="105" customWidth="1"/>
    <col min="12555" max="12555" width="9.5703125" style="105" customWidth="1"/>
    <col min="12556" max="12793" width="11.42578125" style="105"/>
    <col min="12794" max="12794" width="1.28515625" style="105" customWidth="1"/>
    <col min="12795" max="12795" width="2.5703125" style="105" customWidth="1"/>
    <col min="12796" max="12796" width="3.5703125" style="105" customWidth="1"/>
    <col min="12797" max="12797" width="13.140625" style="105" customWidth="1"/>
    <col min="12798" max="12798" width="10.140625" style="105" customWidth="1"/>
    <col min="12799" max="12799" width="22.42578125" style="105" customWidth="1"/>
    <col min="12800" max="12800" width="0" style="105" hidden="1" customWidth="1"/>
    <col min="12801" max="12801" width="13.28515625" style="105" customWidth="1"/>
    <col min="12802" max="12802" width="0" style="105" hidden="1" customWidth="1"/>
    <col min="12803" max="12803" width="13.140625" style="105" customWidth="1"/>
    <col min="12804" max="12804" width="0" style="105" hidden="1" customWidth="1"/>
    <col min="12805" max="12805" width="12.5703125" style="105" customWidth="1"/>
    <col min="12806" max="12806" width="0" style="105" hidden="1" customWidth="1"/>
    <col min="12807" max="12807" width="12.28515625" style="105" customWidth="1"/>
    <col min="12808" max="12808" width="0" style="105" hidden="1" customWidth="1"/>
    <col min="12809" max="12809" width="11.28515625" style="105" customWidth="1"/>
    <col min="12810" max="12810" width="12.85546875" style="105" customWidth="1"/>
    <col min="12811" max="12811" width="9.5703125" style="105" customWidth="1"/>
    <col min="12812" max="13049" width="11.42578125" style="105"/>
    <col min="13050" max="13050" width="1.28515625" style="105" customWidth="1"/>
    <col min="13051" max="13051" width="2.5703125" style="105" customWidth="1"/>
    <col min="13052" max="13052" width="3.5703125" style="105" customWidth="1"/>
    <col min="13053" max="13053" width="13.140625" style="105" customWidth="1"/>
    <col min="13054" max="13054" width="10.140625" style="105" customWidth="1"/>
    <col min="13055" max="13055" width="22.42578125" style="105" customWidth="1"/>
    <col min="13056" max="13056" width="0" style="105" hidden="1" customWidth="1"/>
    <col min="13057" max="13057" width="13.28515625" style="105" customWidth="1"/>
    <col min="13058" max="13058" width="0" style="105" hidden="1" customWidth="1"/>
    <col min="13059" max="13059" width="13.140625" style="105" customWidth="1"/>
    <col min="13060" max="13060" width="0" style="105" hidden="1" customWidth="1"/>
    <col min="13061" max="13061" width="12.5703125" style="105" customWidth="1"/>
    <col min="13062" max="13062" width="0" style="105" hidden="1" customWidth="1"/>
    <col min="13063" max="13063" width="12.28515625" style="105" customWidth="1"/>
    <col min="13064" max="13064" width="0" style="105" hidden="1" customWidth="1"/>
    <col min="13065" max="13065" width="11.28515625" style="105" customWidth="1"/>
    <col min="13066" max="13066" width="12.85546875" style="105" customWidth="1"/>
    <col min="13067" max="13067" width="9.5703125" style="105" customWidth="1"/>
    <col min="13068" max="13305" width="11.42578125" style="105"/>
    <col min="13306" max="13306" width="1.28515625" style="105" customWidth="1"/>
    <col min="13307" max="13307" width="2.5703125" style="105" customWidth="1"/>
    <col min="13308" max="13308" width="3.5703125" style="105" customWidth="1"/>
    <col min="13309" max="13309" width="13.140625" style="105" customWidth="1"/>
    <col min="13310" max="13310" width="10.140625" style="105" customWidth="1"/>
    <col min="13311" max="13311" width="22.42578125" style="105" customWidth="1"/>
    <col min="13312" max="13312" width="0" style="105" hidden="1" customWidth="1"/>
    <col min="13313" max="13313" width="13.28515625" style="105" customWidth="1"/>
    <col min="13314" max="13314" width="0" style="105" hidden="1" customWidth="1"/>
    <col min="13315" max="13315" width="13.140625" style="105" customWidth="1"/>
    <col min="13316" max="13316" width="0" style="105" hidden="1" customWidth="1"/>
    <col min="13317" max="13317" width="12.5703125" style="105" customWidth="1"/>
    <col min="13318" max="13318" width="0" style="105" hidden="1" customWidth="1"/>
    <col min="13319" max="13319" width="12.28515625" style="105" customWidth="1"/>
    <col min="13320" max="13320" width="0" style="105" hidden="1" customWidth="1"/>
    <col min="13321" max="13321" width="11.28515625" style="105" customWidth="1"/>
    <col min="13322" max="13322" width="12.85546875" style="105" customWidth="1"/>
    <col min="13323" max="13323" width="9.5703125" style="105" customWidth="1"/>
    <col min="13324" max="13561" width="11.42578125" style="105"/>
    <col min="13562" max="13562" width="1.28515625" style="105" customWidth="1"/>
    <col min="13563" max="13563" width="2.5703125" style="105" customWidth="1"/>
    <col min="13564" max="13564" width="3.5703125" style="105" customWidth="1"/>
    <col min="13565" max="13565" width="13.140625" style="105" customWidth="1"/>
    <col min="13566" max="13566" width="10.140625" style="105" customWidth="1"/>
    <col min="13567" max="13567" width="22.42578125" style="105" customWidth="1"/>
    <col min="13568" max="13568" width="0" style="105" hidden="1" customWidth="1"/>
    <col min="13569" max="13569" width="13.28515625" style="105" customWidth="1"/>
    <col min="13570" max="13570" width="0" style="105" hidden="1" customWidth="1"/>
    <col min="13571" max="13571" width="13.140625" style="105" customWidth="1"/>
    <col min="13572" max="13572" width="0" style="105" hidden="1" customWidth="1"/>
    <col min="13573" max="13573" width="12.5703125" style="105" customWidth="1"/>
    <col min="13574" max="13574" width="0" style="105" hidden="1" customWidth="1"/>
    <col min="13575" max="13575" width="12.28515625" style="105" customWidth="1"/>
    <col min="13576" max="13576" width="0" style="105" hidden="1" customWidth="1"/>
    <col min="13577" max="13577" width="11.28515625" style="105" customWidth="1"/>
    <col min="13578" max="13578" width="12.85546875" style="105" customWidth="1"/>
    <col min="13579" max="13579" width="9.5703125" style="105" customWidth="1"/>
    <col min="13580" max="13817" width="11.42578125" style="105"/>
    <col min="13818" max="13818" width="1.28515625" style="105" customWidth="1"/>
    <col min="13819" max="13819" width="2.5703125" style="105" customWidth="1"/>
    <col min="13820" max="13820" width="3.5703125" style="105" customWidth="1"/>
    <col min="13821" max="13821" width="13.140625" style="105" customWidth="1"/>
    <col min="13822" max="13822" width="10.140625" style="105" customWidth="1"/>
    <col min="13823" max="13823" width="22.42578125" style="105" customWidth="1"/>
    <col min="13824" max="13824" width="0" style="105" hidden="1" customWidth="1"/>
    <col min="13825" max="13825" width="13.28515625" style="105" customWidth="1"/>
    <col min="13826" max="13826" width="0" style="105" hidden="1" customWidth="1"/>
    <col min="13827" max="13827" width="13.140625" style="105" customWidth="1"/>
    <col min="13828" max="13828" width="0" style="105" hidden="1" customWidth="1"/>
    <col min="13829" max="13829" width="12.5703125" style="105" customWidth="1"/>
    <col min="13830" max="13830" width="0" style="105" hidden="1" customWidth="1"/>
    <col min="13831" max="13831" width="12.28515625" style="105" customWidth="1"/>
    <col min="13832" max="13832" width="0" style="105" hidden="1" customWidth="1"/>
    <col min="13833" max="13833" width="11.28515625" style="105" customWidth="1"/>
    <col min="13834" max="13834" width="12.85546875" style="105" customWidth="1"/>
    <col min="13835" max="13835" width="9.5703125" style="105" customWidth="1"/>
    <col min="13836" max="14073" width="11.42578125" style="105"/>
    <col min="14074" max="14074" width="1.28515625" style="105" customWidth="1"/>
    <col min="14075" max="14075" width="2.5703125" style="105" customWidth="1"/>
    <col min="14076" max="14076" width="3.5703125" style="105" customWidth="1"/>
    <col min="14077" max="14077" width="13.140625" style="105" customWidth="1"/>
    <col min="14078" max="14078" width="10.140625" style="105" customWidth="1"/>
    <col min="14079" max="14079" width="22.42578125" style="105" customWidth="1"/>
    <col min="14080" max="14080" width="0" style="105" hidden="1" customWidth="1"/>
    <col min="14081" max="14081" width="13.28515625" style="105" customWidth="1"/>
    <col min="14082" max="14082" width="0" style="105" hidden="1" customWidth="1"/>
    <col min="14083" max="14083" width="13.140625" style="105" customWidth="1"/>
    <col min="14084" max="14084" width="0" style="105" hidden="1" customWidth="1"/>
    <col min="14085" max="14085" width="12.5703125" style="105" customWidth="1"/>
    <col min="14086" max="14086" width="0" style="105" hidden="1" customWidth="1"/>
    <col min="14087" max="14087" width="12.28515625" style="105" customWidth="1"/>
    <col min="14088" max="14088" width="0" style="105" hidden="1" customWidth="1"/>
    <col min="14089" max="14089" width="11.28515625" style="105" customWidth="1"/>
    <col min="14090" max="14090" width="12.85546875" style="105" customWidth="1"/>
    <col min="14091" max="14091" width="9.5703125" style="105" customWidth="1"/>
    <col min="14092" max="14329" width="11.42578125" style="105"/>
    <col min="14330" max="14330" width="1.28515625" style="105" customWidth="1"/>
    <col min="14331" max="14331" width="2.5703125" style="105" customWidth="1"/>
    <col min="14332" max="14332" width="3.5703125" style="105" customWidth="1"/>
    <col min="14333" max="14333" width="13.140625" style="105" customWidth="1"/>
    <col min="14334" max="14334" width="10.140625" style="105" customWidth="1"/>
    <col min="14335" max="14335" width="22.42578125" style="105" customWidth="1"/>
    <col min="14336" max="14336" width="0" style="105" hidden="1" customWidth="1"/>
    <col min="14337" max="14337" width="13.28515625" style="105" customWidth="1"/>
    <col min="14338" max="14338" width="0" style="105" hidden="1" customWidth="1"/>
    <col min="14339" max="14339" width="13.140625" style="105" customWidth="1"/>
    <col min="14340" max="14340" width="0" style="105" hidden="1" customWidth="1"/>
    <col min="14341" max="14341" width="12.5703125" style="105" customWidth="1"/>
    <col min="14342" max="14342" width="0" style="105" hidden="1" customWidth="1"/>
    <col min="14343" max="14343" width="12.28515625" style="105" customWidth="1"/>
    <col min="14344" max="14344" width="0" style="105" hidden="1" customWidth="1"/>
    <col min="14345" max="14345" width="11.28515625" style="105" customWidth="1"/>
    <col min="14346" max="14346" width="12.85546875" style="105" customWidth="1"/>
    <col min="14347" max="14347" width="9.5703125" style="105" customWidth="1"/>
    <col min="14348" max="14585" width="11.42578125" style="105"/>
    <col min="14586" max="14586" width="1.28515625" style="105" customWidth="1"/>
    <col min="14587" max="14587" width="2.5703125" style="105" customWidth="1"/>
    <col min="14588" max="14588" width="3.5703125" style="105" customWidth="1"/>
    <col min="14589" max="14589" width="13.140625" style="105" customWidth="1"/>
    <col min="14590" max="14590" width="10.140625" style="105" customWidth="1"/>
    <col min="14591" max="14591" width="22.42578125" style="105" customWidth="1"/>
    <col min="14592" max="14592" width="0" style="105" hidden="1" customWidth="1"/>
    <col min="14593" max="14593" width="13.28515625" style="105" customWidth="1"/>
    <col min="14594" max="14594" width="0" style="105" hidden="1" customWidth="1"/>
    <col min="14595" max="14595" width="13.140625" style="105" customWidth="1"/>
    <col min="14596" max="14596" width="0" style="105" hidden="1" customWidth="1"/>
    <col min="14597" max="14597" width="12.5703125" style="105" customWidth="1"/>
    <col min="14598" max="14598" width="0" style="105" hidden="1" customWidth="1"/>
    <col min="14599" max="14599" width="12.28515625" style="105" customWidth="1"/>
    <col min="14600" max="14600" width="0" style="105" hidden="1" customWidth="1"/>
    <col min="14601" max="14601" width="11.28515625" style="105" customWidth="1"/>
    <col min="14602" max="14602" width="12.85546875" style="105" customWidth="1"/>
    <col min="14603" max="14603" width="9.5703125" style="105" customWidth="1"/>
    <col min="14604" max="14841" width="11.42578125" style="105"/>
    <col min="14842" max="14842" width="1.28515625" style="105" customWidth="1"/>
    <col min="14843" max="14843" width="2.5703125" style="105" customWidth="1"/>
    <col min="14844" max="14844" width="3.5703125" style="105" customWidth="1"/>
    <col min="14845" max="14845" width="13.140625" style="105" customWidth="1"/>
    <col min="14846" max="14846" width="10.140625" style="105" customWidth="1"/>
    <col min="14847" max="14847" width="22.42578125" style="105" customWidth="1"/>
    <col min="14848" max="14848" width="0" style="105" hidden="1" customWidth="1"/>
    <col min="14849" max="14849" width="13.28515625" style="105" customWidth="1"/>
    <col min="14850" max="14850" width="0" style="105" hidden="1" customWidth="1"/>
    <col min="14851" max="14851" width="13.140625" style="105" customWidth="1"/>
    <col min="14852" max="14852" width="0" style="105" hidden="1" customWidth="1"/>
    <col min="14853" max="14853" width="12.5703125" style="105" customWidth="1"/>
    <col min="14854" max="14854" width="0" style="105" hidden="1" customWidth="1"/>
    <col min="14855" max="14855" width="12.28515625" style="105" customWidth="1"/>
    <col min="14856" max="14856" width="0" style="105" hidden="1" customWidth="1"/>
    <col min="14857" max="14857" width="11.28515625" style="105" customWidth="1"/>
    <col min="14858" max="14858" width="12.85546875" style="105" customWidth="1"/>
    <col min="14859" max="14859" width="9.5703125" style="105" customWidth="1"/>
    <col min="14860" max="15097" width="11.42578125" style="105"/>
    <col min="15098" max="15098" width="1.28515625" style="105" customWidth="1"/>
    <col min="15099" max="15099" width="2.5703125" style="105" customWidth="1"/>
    <col min="15100" max="15100" width="3.5703125" style="105" customWidth="1"/>
    <col min="15101" max="15101" width="13.140625" style="105" customWidth="1"/>
    <col min="15102" max="15102" width="10.140625" style="105" customWidth="1"/>
    <col min="15103" max="15103" width="22.42578125" style="105" customWidth="1"/>
    <col min="15104" max="15104" width="0" style="105" hidden="1" customWidth="1"/>
    <col min="15105" max="15105" width="13.28515625" style="105" customWidth="1"/>
    <col min="15106" max="15106" width="0" style="105" hidden="1" customWidth="1"/>
    <col min="15107" max="15107" width="13.140625" style="105" customWidth="1"/>
    <col min="15108" max="15108" width="0" style="105" hidden="1" customWidth="1"/>
    <col min="15109" max="15109" width="12.5703125" style="105" customWidth="1"/>
    <col min="15110" max="15110" width="0" style="105" hidden="1" customWidth="1"/>
    <col min="15111" max="15111" width="12.28515625" style="105" customWidth="1"/>
    <col min="15112" max="15112" width="0" style="105" hidden="1" customWidth="1"/>
    <col min="15113" max="15113" width="11.28515625" style="105" customWidth="1"/>
    <col min="15114" max="15114" width="12.85546875" style="105" customWidth="1"/>
    <col min="15115" max="15115" width="9.5703125" style="105" customWidth="1"/>
    <col min="15116" max="15353" width="11.42578125" style="105"/>
    <col min="15354" max="15354" width="1.28515625" style="105" customWidth="1"/>
    <col min="15355" max="15355" width="2.5703125" style="105" customWidth="1"/>
    <col min="15356" max="15356" width="3.5703125" style="105" customWidth="1"/>
    <col min="15357" max="15357" width="13.140625" style="105" customWidth="1"/>
    <col min="15358" max="15358" width="10.140625" style="105" customWidth="1"/>
    <col min="15359" max="15359" width="22.42578125" style="105" customWidth="1"/>
    <col min="15360" max="15360" width="0" style="105" hidden="1" customWidth="1"/>
    <col min="15361" max="15361" width="13.28515625" style="105" customWidth="1"/>
    <col min="15362" max="15362" width="0" style="105" hidden="1" customWidth="1"/>
    <col min="15363" max="15363" width="13.140625" style="105" customWidth="1"/>
    <col min="15364" max="15364" width="0" style="105" hidden="1" customWidth="1"/>
    <col min="15365" max="15365" width="12.5703125" style="105" customWidth="1"/>
    <col min="15366" max="15366" width="0" style="105" hidden="1" customWidth="1"/>
    <col min="15367" max="15367" width="12.28515625" style="105" customWidth="1"/>
    <col min="15368" max="15368" width="0" style="105" hidden="1" customWidth="1"/>
    <col min="15369" max="15369" width="11.28515625" style="105" customWidth="1"/>
    <col min="15370" max="15370" width="12.85546875" style="105" customWidth="1"/>
    <col min="15371" max="15371" width="9.5703125" style="105" customWidth="1"/>
    <col min="15372" max="15609" width="11.42578125" style="105"/>
    <col min="15610" max="15610" width="1.28515625" style="105" customWidth="1"/>
    <col min="15611" max="15611" width="2.5703125" style="105" customWidth="1"/>
    <col min="15612" max="15612" width="3.5703125" style="105" customWidth="1"/>
    <col min="15613" max="15613" width="13.140625" style="105" customWidth="1"/>
    <col min="15614" max="15614" width="10.140625" style="105" customWidth="1"/>
    <col min="15615" max="15615" width="22.42578125" style="105" customWidth="1"/>
    <col min="15616" max="15616" width="0" style="105" hidden="1" customWidth="1"/>
    <col min="15617" max="15617" width="13.28515625" style="105" customWidth="1"/>
    <col min="15618" max="15618" width="0" style="105" hidden="1" customWidth="1"/>
    <col min="15619" max="15619" width="13.140625" style="105" customWidth="1"/>
    <col min="15620" max="15620" width="0" style="105" hidden="1" customWidth="1"/>
    <col min="15621" max="15621" width="12.5703125" style="105" customWidth="1"/>
    <col min="15622" max="15622" width="0" style="105" hidden="1" customWidth="1"/>
    <col min="15623" max="15623" width="12.28515625" style="105" customWidth="1"/>
    <col min="15624" max="15624" width="0" style="105" hidden="1" customWidth="1"/>
    <col min="15625" max="15625" width="11.28515625" style="105" customWidth="1"/>
    <col min="15626" max="15626" width="12.85546875" style="105" customWidth="1"/>
    <col min="15627" max="15627" width="9.5703125" style="105" customWidth="1"/>
    <col min="15628" max="15865" width="11.42578125" style="105"/>
    <col min="15866" max="15866" width="1.28515625" style="105" customWidth="1"/>
    <col min="15867" max="15867" width="2.5703125" style="105" customWidth="1"/>
    <col min="15868" max="15868" width="3.5703125" style="105" customWidth="1"/>
    <col min="15869" max="15869" width="13.140625" style="105" customWidth="1"/>
    <col min="15870" max="15870" width="10.140625" style="105" customWidth="1"/>
    <col min="15871" max="15871" width="22.42578125" style="105" customWidth="1"/>
    <col min="15872" max="15872" width="0" style="105" hidden="1" customWidth="1"/>
    <col min="15873" max="15873" width="13.28515625" style="105" customWidth="1"/>
    <col min="15874" max="15874" width="0" style="105" hidden="1" customWidth="1"/>
    <col min="15875" max="15875" width="13.140625" style="105" customWidth="1"/>
    <col min="15876" max="15876" width="0" style="105" hidden="1" customWidth="1"/>
    <col min="15877" max="15877" width="12.5703125" style="105" customWidth="1"/>
    <col min="15878" max="15878" width="0" style="105" hidden="1" customWidth="1"/>
    <col min="15879" max="15879" width="12.28515625" style="105" customWidth="1"/>
    <col min="15880" max="15880" width="0" style="105" hidden="1" customWidth="1"/>
    <col min="15881" max="15881" width="11.28515625" style="105" customWidth="1"/>
    <col min="15882" max="15882" width="12.85546875" style="105" customWidth="1"/>
    <col min="15883" max="15883" width="9.5703125" style="105" customWidth="1"/>
    <col min="15884" max="16121" width="11.42578125" style="105"/>
    <col min="16122" max="16122" width="1.28515625" style="105" customWidth="1"/>
    <col min="16123" max="16123" width="2.5703125" style="105" customWidth="1"/>
    <col min="16124" max="16124" width="3.5703125" style="105" customWidth="1"/>
    <col min="16125" max="16125" width="13.140625" style="105" customWidth="1"/>
    <col min="16126" max="16126" width="10.140625" style="105" customWidth="1"/>
    <col min="16127" max="16127" width="22.42578125" style="105" customWidth="1"/>
    <col min="16128" max="16128" width="0" style="105" hidden="1" customWidth="1"/>
    <col min="16129" max="16129" width="13.28515625" style="105" customWidth="1"/>
    <col min="16130" max="16130" width="0" style="105" hidden="1" customWidth="1"/>
    <col min="16131" max="16131" width="13.140625" style="105" customWidth="1"/>
    <col min="16132" max="16132" width="0" style="105" hidden="1" customWidth="1"/>
    <col min="16133" max="16133" width="12.5703125" style="105" customWidth="1"/>
    <col min="16134" max="16134" width="0" style="105" hidden="1" customWidth="1"/>
    <col min="16135" max="16135" width="12.28515625" style="105" customWidth="1"/>
    <col min="16136" max="16136" width="0" style="105" hidden="1" customWidth="1"/>
    <col min="16137" max="16137" width="11.28515625" style="105" customWidth="1"/>
    <col min="16138" max="16138" width="12.85546875" style="105" customWidth="1"/>
    <col min="16139" max="16139" width="9.5703125" style="105" customWidth="1"/>
    <col min="16140" max="16384" width="11.42578125" style="105"/>
  </cols>
  <sheetData>
    <row r="1" spans="1:16" s="101" customFormat="1">
      <c r="A1" s="259" t="s">
        <v>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30"/>
    </row>
    <row r="2" spans="1:16" s="101" customFormat="1">
      <c r="A2" s="260" t="s">
        <v>178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31"/>
    </row>
    <row r="3" spans="1:16" s="101" customFormat="1">
      <c r="A3" s="260" t="s">
        <v>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31"/>
    </row>
    <row r="4" spans="1:16" ht="13.5" customHeight="1" thickBot="1">
      <c r="A4" s="102"/>
      <c r="B4" s="103"/>
      <c r="C4" s="102"/>
      <c r="D4" s="102"/>
      <c r="E4" s="102"/>
      <c r="F4" s="102"/>
      <c r="G4" s="104"/>
      <c r="H4" s="104"/>
      <c r="I4" s="104"/>
    </row>
    <row r="5" spans="1:16" ht="35.25" customHeight="1" thickBot="1">
      <c r="A5" s="256" t="s">
        <v>180</v>
      </c>
      <c r="B5" s="257"/>
      <c r="C5" s="257"/>
      <c r="D5" s="257"/>
      <c r="E5" s="257"/>
      <c r="F5" s="229">
        <v>2013</v>
      </c>
      <c r="G5" s="229">
        <v>2014</v>
      </c>
      <c r="H5" s="229">
        <v>2015</v>
      </c>
      <c r="I5" s="229">
        <v>2016</v>
      </c>
      <c r="J5" s="229">
        <f>'INGRESOS TOTALES'!F6</f>
        <v>2017</v>
      </c>
      <c r="K5" s="207">
        <f>'INGRESOS TOTALES'!G6</f>
        <v>2018</v>
      </c>
      <c r="L5" s="207">
        <f>'INGRESOS TOTALES'!H6</f>
        <v>2019</v>
      </c>
      <c r="M5" s="207">
        <f>'INGRESOS TOTALES'!I6</f>
        <v>2020</v>
      </c>
      <c r="N5" s="207">
        <f>'INGRESOS TOTALES'!J6</f>
        <v>2021</v>
      </c>
      <c r="O5" s="207">
        <f>'INGRESOS TOTALES'!K6</f>
        <v>2022</v>
      </c>
      <c r="P5" s="208">
        <v>2023</v>
      </c>
    </row>
    <row r="6" spans="1:16" ht="9.9499999999999993" customHeight="1" thickBot="1">
      <c r="A6" s="106"/>
      <c r="B6" s="107"/>
      <c r="C6" s="108"/>
      <c r="D6" s="108"/>
      <c r="E6" s="108"/>
      <c r="F6" s="108"/>
      <c r="G6" s="109"/>
      <c r="H6" s="109"/>
      <c r="I6" s="109"/>
    </row>
    <row r="7" spans="1:16">
      <c r="A7" s="110"/>
      <c r="B7" s="111"/>
      <c r="C7" s="112"/>
      <c r="D7" s="112"/>
      <c r="E7" s="112"/>
      <c r="F7" s="113"/>
      <c r="G7" s="114"/>
      <c r="H7" s="115"/>
      <c r="I7" s="114"/>
      <c r="J7" s="116"/>
      <c r="K7" s="116"/>
      <c r="L7" s="116"/>
      <c r="M7" s="116"/>
      <c r="N7" s="116"/>
      <c r="O7" s="116"/>
      <c r="P7" s="239"/>
    </row>
    <row r="8" spans="1:16" ht="12.75">
      <c r="A8" s="117" t="s">
        <v>88</v>
      </c>
      <c r="B8" s="118" t="s">
        <v>89</v>
      </c>
      <c r="C8" s="118"/>
      <c r="D8" s="118"/>
      <c r="E8" s="118"/>
      <c r="F8" s="119">
        <f t="shared" ref="F8:G8" si="0">SUM(F9:F14)</f>
        <v>3018509</v>
      </c>
      <c r="G8" s="119">
        <f t="shared" si="0"/>
        <v>3063133</v>
      </c>
      <c r="H8" s="119">
        <f t="shared" ref="H8:M8" si="1">SUM(H9:H14)</f>
        <v>3763196</v>
      </c>
      <c r="I8" s="119">
        <f t="shared" si="1"/>
        <v>3901049</v>
      </c>
      <c r="J8" s="120">
        <f t="shared" si="1"/>
        <v>3949954</v>
      </c>
      <c r="K8" s="120">
        <f t="shared" si="1"/>
        <v>4128561</v>
      </c>
      <c r="L8" s="120">
        <f t="shared" si="1"/>
        <v>3582040</v>
      </c>
      <c r="M8" s="120">
        <f t="shared" si="1"/>
        <v>3486504</v>
      </c>
      <c r="N8" s="120">
        <f t="shared" ref="N8:P8" si="2">SUM(N9:N14)</f>
        <v>3807878</v>
      </c>
      <c r="O8" s="120">
        <f t="shared" si="2"/>
        <v>3599502</v>
      </c>
      <c r="P8" s="120">
        <f t="shared" si="2"/>
        <v>1706613</v>
      </c>
    </row>
    <row r="9" spans="1:16" ht="12.75">
      <c r="A9" s="121"/>
      <c r="B9" s="122"/>
      <c r="C9" s="123" t="s">
        <v>90</v>
      </c>
      <c r="D9" s="123"/>
      <c r="E9" s="123"/>
      <c r="F9" s="124">
        <v>198208</v>
      </c>
      <c r="G9" s="124">
        <v>211018</v>
      </c>
      <c r="H9" s="125">
        <v>228644</v>
      </c>
      <c r="I9" s="124">
        <v>224221</v>
      </c>
      <c r="J9" s="126">
        <v>226716</v>
      </c>
      <c r="K9" s="126">
        <v>256028</v>
      </c>
      <c r="L9" s="126">
        <v>261232</v>
      </c>
      <c r="M9" s="126">
        <v>245988</v>
      </c>
      <c r="N9" s="126">
        <v>243546</v>
      </c>
      <c r="O9" s="126">
        <v>249347</v>
      </c>
      <c r="P9" s="240">
        <v>130635</v>
      </c>
    </row>
    <row r="10" spans="1:16" ht="12.75">
      <c r="A10" s="127"/>
      <c r="B10" s="128"/>
      <c r="C10" s="129" t="s">
        <v>91</v>
      </c>
      <c r="D10" s="129"/>
      <c r="E10" s="129"/>
      <c r="F10" s="130">
        <v>764422</v>
      </c>
      <c r="G10" s="130">
        <v>752970</v>
      </c>
      <c r="H10" s="131">
        <v>958220</v>
      </c>
      <c r="I10" s="130">
        <v>1042882</v>
      </c>
      <c r="J10" s="132">
        <v>1148072</v>
      </c>
      <c r="K10" s="132">
        <v>1101653</v>
      </c>
      <c r="L10" s="132">
        <v>981658</v>
      </c>
      <c r="M10" s="132">
        <v>1021554</v>
      </c>
      <c r="N10" s="132">
        <v>1080440</v>
      </c>
      <c r="O10" s="132">
        <v>997618</v>
      </c>
      <c r="P10" s="240">
        <v>467787</v>
      </c>
    </row>
    <row r="11" spans="1:16" ht="12.75">
      <c r="A11" s="127"/>
      <c r="B11" s="128"/>
      <c r="C11" s="129" t="s">
        <v>92</v>
      </c>
      <c r="D11" s="129"/>
      <c r="E11" s="129"/>
      <c r="F11" s="130">
        <v>825506</v>
      </c>
      <c r="G11" s="130">
        <v>708858</v>
      </c>
      <c r="H11" s="131">
        <v>997209</v>
      </c>
      <c r="I11" s="130">
        <v>1129755</v>
      </c>
      <c r="J11" s="132">
        <v>1098418</v>
      </c>
      <c r="K11" s="132">
        <v>1191623</v>
      </c>
      <c r="L11" s="132">
        <v>769847</v>
      </c>
      <c r="M11" s="132">
        <v>715804</v>
      </c>
      <c r="N11" s="132">
        <v>940379</v>
      </c>
      <c r="O11" s="132">
        <v>812883</v>
      </c>
      <c r="P11" s="240">
        <v>311141</v>
      </c>
    </row>
    <row r="12" spans="1:16" ht="12.75">
      <c r="A12" s="127"/>
      <c r="B12" s="128"/>
      <c r="C12" s="129" t="s">
        <v>93</v>
      </c>
      <c r="D12" s="129"/>
      <c r="E12" s="129"/>
      <c r="F12" s="130">
        <v>248425</v>
      </c>
      <c r="G12" s="130">
        <v>294082</v>
      </c>
      <c r="H12" s="131">
        <v>316086</v>
      </c>
      <c r="I12" s="130">
        <v>271832</v>
      </c>
      <c r="J12" s="132">
        <v>233213</v>
      </c>
      <c r="K12" s="132">
        <v>240645</v>
      </c>
      <c r="L12" s="132">
        <v>272527</v>
      </c>
      <c r="M12" s="132">
        <v>246355</v>
      </c>
      <c r="N12" s="132">
        <v>249139</v>
      </c>
      <c r="O12" s="132">
        <v>310505</v>
      </c>
      <c r="P12" s="240">
        <v>159824</v>
      </c>
    </row>
    <row r="13" spans="1:16" ht="12.75">
      <c r="A13" s="127"/>
      <c r="B13" s="128"/>
      <c r="C13" s="129" t="s">
        <v>94</v>
      </c>
      <c r="D13" s="129"/>
      <c r="E13" s="129"/>
      <c r="F13" s="130">
        <v>705872</v>
      </c>
      <c r="G13" s="130">
        <v>808858</v>
      </c>
      <c r="H13" s="131">
        <v>988769</v>
      </c>
      <c r="I13" s="130">
        <v>920187</v>
      </c>
      <c r="J13" s="132">
        <v>890997</v>
      </c>
      <c r="K13" s="132">
        <v>911583</v>
      </c>
      <c r="L13" s="132">
        <v>899861</v>
      </c>
      <c r="M13" s="132">
        <v>933154</v>
      </c>
      <c r="N13" s="132">
        <v>966312</v>
      </c>
      <c r="O13" s="132">
        <v>940087</v>
      </c>
      <c r="P13" s="240">
        <v>520387</v>
      </c>
    </row>
    <row r="14" spans="1:16" ht="12.75">
      <c r="A14" s="127"/>
      <c r="B14" s="128"/>
      <c r="C14" s="129" t="s">
        <v>95</v>
      </c>
      <c r="D14" s="129"/>
      <c r="E14" s="129"/>
      <c r="F14" s="133">
        <v>276076</v>
      </c>
      <c r="G14" s="133">
        <v>287347</v>
      </c>
      <c r="H14" s="131">
        <v>274268</v>
      </c>
      <c r="I14" s="130">
        <v>312172</v>
      </c>
      <c r="J14" s="132">
        <v>352538</v>
      </c>
      <c r="K14" s="132">
        <v>427029</v>
      </c>
      <c r="L14" s="132">
        <v>396915</v>
      </c>
      <c r="M14" s="132">
        <v>323649</v>
      </c>
      <c r="N14" s="132">
        <v>328062</v>
      </c>
      <c r="O14" s="132">
        <v>289062</v>
      </c>
      <c r="P14" s="240">
        <v>116839</v>
      </c>
    </row>
    <row r="15" spans="1:16" ht="12.75">
      <c r="A15" s="134"/>
      <c r="B15" s="135"/>
      <c r="C15" s="136"/>
      <c r="D15" s="136"/>
      <c r="E15" s="136"/>
      <c r="F15" s="138"/>
      <c r="G15" s="138"/>
      <c r="H15" s="139"/>
      <c r="I15" s="137"/>
      <c r="J15" s="140"/>
      <c r="K15" s="140"/>
      <c r="L15" s="140"/>
      <c r="M15" s="140"/>
      <c r="N15" s="140"/>
      <c r="O15" s="140"/>
      <c r="P15" s="241"/>
    </row>
    <row r="16" spans="1:16" ht="12.75">
      <c r="A16" s="134"/>
      <c r="B16" s="135"/>
      <c r="C16" s="136"/>
      <c r="D16" s="136"/>
      <c r="E16" s="136"/>
      <c r="F16" s="141"/>
      <c r="G16" s="141"/>
      <c r="H16" s="142"/>
      <c r="I16" s="141"/>
      <c r="J16" s="143"/>
      <c r="K16" s="143"/>
      <c r="L16" s="143"/>
      <c r="M16" s="143"/>
      <c r="N16" s="143"/>
      <c r="O16" s="143"/>
      <c r="P16" s="242"/>
    </row>
    <row r="17" spans="1:16" ht="12.75">
      <c r="A17" s="117" t="s">
        <v>96</v>
      </c>
      <c r="B17" s="118" t="s">
        <v>97</v>
      </c>
      <c r="C17" s="118"/>
      <c r="D17" s="118"/>
      <c r="E17" s="144"/>
      <c r="F17" s="145">
        <f t="shared" ref="F17:G17" si="3">SUM(F18:F24)</f>
        <v>10770686</v>
      </c>
      <c r="G17" s="145">
        <f t="shared" si="3"/>
        <v>11722661</v>
      </c>
      <c r="H17" s="145">
        <f t="shared" ref="H17:M17" si="4">SUM(H18:H24)</f>
        <v>13156346</v>
      </c>
      <c r="I17" s="145">
        <f t="shared" si="4"/>
        <v>12916706</v>
      </c>
      <c r="J17" s="146">
        <f t="shared" si="4"/>
        <v>13510182</v>
      </c>
      <c r="K17" s="146">
        <f t="shared" si="4"/>
        <v>14096675</v>
      </c>
      <c r="L17" s="146">
        <f t="shared" si="4"/>
        <v>13571132</v>
      </c>
      <c r="M17" s="146">
        <f t="shared" si="4"/>
        <v>14243382</v>
      </c>
      <c r="N17" s="146">
        <f t="shared" ref="N17:P17" si="5">SUM(N18:N24)</f>
        <v>14088838</v>
      </c>
      <c r="O17" s="146">
        <f t="shared" si="5"/>
        <v>14226657</v>
      </c>
      <c r="P17" s="146">
        <f t="shared" si="5"/>
        <v>7034253</v>
      </c>
    </row>
    <row r="18" spans="1:16" ht="12.75">
      <c r="A18" s="121"/>
      <c r="B18" s="122"/>
      <c r="C18" s="123" t="s">
        <v>98</v>
      </c>
      <c r="D18" s="123"/>
      <c r="E18" s="123"/>
      <c r="F18" s="124">
        <v>92335</v>
      </c>
      <c r="G18" s="124">
        <v>134441</v>
      </c>
      <c r="H18" s="125">
        <v>68647</v>
      </c>
      <c r="I18" s="124">
        <v>40249</v>
      </c>
      <c r="J18" s="126">
        <v>52549</v>
      </c>
      <c r="K18" s="126">
        <v>78575</v>
      </c>
      <c r="L18" s="126">
        <v>106865</v>
      </c>
      <c r="M18" s="126">
        <v>125359</v>
      </c>
      <c r="N18" s="126">
        <v>102441</v>
      </c>
      <c r="O18" s="126">
        <v>80474</v>
      </c>
      <c r="P18" s="240">
        <v>34072</v>
      </c>
    </row>
    <row r="19" spans="1:16" ht="12.75">
      <c r="A19" s="127"/>
      <c r="B19" s="128"/>
      <c r="C19" s="129" t="s">
        <v>99</v>
      </c>
      <c r="D19" s="129"/>
      <c r="E19" s="129"/>
      <c r="F19" s="130">
        <v>1152467</v>
      </c>
      <c r="G19" s="130">
        <v>1386583</v>
      </c>
      <c r="H19" s="131">
        <v>1303279</v>
      </c>
      <c r="I19" s="130">
        <v>1088567</v>
      </c>
      <c r="J19" s="132">
        <v>1273636</v>
      </c>
      <c r="K19" s="132">
        <v>1330812</v>
      </c>
      <c r="L19" s="132">
        <v>1133089</v>
      </c>
      <c r="M19" s="132">
        <v>1339206</v>
      </c>
      <c r="N19" s="132">
        <v>1014670</v>
      </c>
      <c r="O19" s="132">
        <v>707239</v>
      </c>
      <c r="P19" s="240">
        <v>214542</v>
      </c>
    </row>
    <row r="20" spans="1:16" ht="12.75">
      <c r="A20" s="127"/>
      <c r="B20" s="128"/>
      <c r="C20" s="129" t="s">
        <v>100</v>
      </c>
      <c r="D20" s="129"/>
      <c r="E20" s="129"/>
      <c r="F20" s="130">
        <v>1923502</v>
      </c>
      <c r="G20" s="130">
        <v>2052538</v>
      </c>
      <c r="H20" s="131">
        <v>2576201</v>
      </c>
      <c r="I20" s="130">
        <v>2395595</v>
      </c>
      <c r="J20" s="132">
        <v>2193727</v>
      </c>
      <c r="K20" s="132">
        <v>2377408</v>
      </c>
      <c r="L20" s="132">
        <v>2395734</v>
      </c>
      <c r="M20" s="132">
        <v>3003155</v>
      </c>
      <c r="N20" s="132">
        <v>3159217</v>
      </c>
      <c r="O20" s="132">
        <v>3227092</v>
      </c>
      <c r="P20" s="240">
        <v>1550229</v>
      </c>
    </row>
    <row r="21" spans="1:16" ht="12.75">
      <c r="A21" s="127"/>
      <c r="B21" s="128"/>
      <c r="C21" s="129" t="s">
        <v>101</v>
      </c>
      <c r="D21" s="129"/>
      <c r="E21" s="129"/>
      <c r="F21" s="130">
        <v>326439</v>
      </c>
      <c r="G21" s="130">
        <v>464368</v>
      </c>
      <c r="H21" s="131">
        <v>544999</v>
      </c>
      <c r="I21" s="130">
        <v>503885</v>
      </c>
      <c r="J21" s="132">
        <v>689641</v>
      </c>
      <c r="K21" s="132">
        <v>806250</v>
      </c>
      <c r="L21" s="132">
        <v>528506</v>
      </c>
      <c r="M21" s="132">
        <v>583946</v>
      </c>
      <c r="N21" s="132">
        <v>512443</v>
      </c>
      <c r="O21" s="132">
        <v>351244</v>
      </c>
      <c r="P21" s="240">
        <v>192233</v>
      </c>
    </row>
    <row r="22" spans="1:16" ht="12.75">
      <c r="A22" s="127"/>
      <c r="B22" s="128"/>
      <c r="C22" s="129" t="s">
        <v>102</v>
      </c>
      <c r="D22" s="129"/>
      <c r="E22" s="129"/>
      <c r="F22" s="130">
        <v>6401320</v>
      </c>
      <c r="G22" s="130">
        <v>6766622</v>
      </c>
      <c r="H22" s="131">
        <v>7629522</v>
      </c>
      <c r="I22" s="130">
        <v>7913337</v>
      </c>
      <c r="J22" s="132">
        <v>8288241</v>
      </c>
      <c r="K22" s="132">
        <v>8421435</v>
      </c>
      <c r="L22" s="132">
        <v>8345964</v>
      </c>
      <c r="M22" s="132">
        <v>8522287</v>
      </c>
      <c r="N22" s="132">
        <v>8627028</v>
      </c>
      <c r="O22" s="132">
        <v>9143924</v>
      </c>
      <c r="P22" s="240">
        <v>4483264</v>
      </c>
    </row>
    <row r="23" spans="1:16" ht="12.75">
      <c r="A23" s="127"/>
      <c r="B23" s="128"/>
      <c r="C23" s="129" t="s">
        <v>103</v>
      </c>
      <c r="D23" s="129"/>
      <c r="E23" s="129"/>
      <c r="F23" s="130">
        <v>632374</v>
      </c>
      <c r="G23" s="130">
        <v>719614</v>
      </c>
      <c r="H23" s="131">
        <v>801307</v>
      </c>
      <c r="I23" s="130">
        <v>782943</v>
      </c>
      <c r="J23" s="132">
        <v>850897</v>
      </c>
      <c r="K23" s="132">
        <v>874183</v>
      </c>
      <c r="L23" s="132">
        <v>887006</v>
      </c>
      <c r="M23" s="132">
        <v>494889</v>
      </c>
      <c r="N23" s="132">
        <v>428025</v>
      </c>
      <c r="O23" s="132">
        <v>512536</v>
      </c>
      <c r="P23" s="240">
        <v>386252</v>
      </c>
    </row>
    <row r="24" spans="1:16" ht="12.75">
      <c r="A24" s="127"/>
      <c r="B24" s="128"/>
      <c r="C24" s="129" t="s">
        <v>104</v>
      </c>
      <c r="D24" s="129"/>
      <c r="E24" s="129"/>
      <c r="F24" s="133">
        <v>242249</v>
      </c>
      <c r="G24" s="133">
        <v>198495</v>
      </c>
      <c r="H24" s="131">
        <v>232391</v>
      </c>
      <c r="I24" s="130">
        <v>192130</v>
      </c>
      <c r="J24" s="132">
        <v>161491</v>
      </c>
      <c r="K24" s="132">
        <v>208012</v>
      </c>
      <c r="L24" s="132">
        <v>173968</v>
      </c>
      <c r="M24" s="132">
        <v>174540</v>
      </c>
      <c r="N24" s="132">
        <v>245014</v>
      </c>
      <c r="O24" s="132">
        <v>204148</v>
      </c>
      <c r="P24" s="240">
        <v>173661</v>
      </c>
    </row>
    <row r="25" spans="1:16" ht="12.75">
      <c r="A25" s="134"/>
      <c r="B25" s="135"/>
      <c r="C25" s="136"/>
      <c r="D25" s="136"/>
      <c r="E25" s="136"/>
      <c r="F25" s="141"/>
      <c r="G25" s="141"/>
      <c r="H25" s="139"/>
      <c r="I25" s="137"/>
      <c r="J25" s="140"/>
      <c r="K25" s="140"/>
      <c r="L25" s="140"/>
      <c r="M25" s="140"/>
      <c r="N25" s="140"/>
      <c r="O25" s="140"/>
      <c r="P25" s="241"/>
    </row>
    <row r="26" spans="1:16" ht="12.75">
      <c r="A26" s="134"/>
      <c r="B26" s="135"/>
      <c r="C26" s="136"/>
      <c r="D26" s="136"/>
      <c r="E26" s="136"/>
      <c r="F26" s="147"/>
      <c r="G26" s="147"/>
      <c r="H26" s="142"/>
      <c r="I26" s="141"/>
      <c r="J26" s="143"/>
      <c r="K26" s="143"/>
      <c r="L26" s="143"/>
      <c r="M26" s="143"/>
      <c r="N26" s="143"/>
      <c r="O26" s="143"/>
      <c r="P26" s="242"/>
    </row>
    <row r="27" spans="1:16" ht="12.75">
      <c r="A27" s="148">
        <v>3</v>
      </c>
      <c r="B27" s="118" t="s">
        <v>105</v>
      </c>
      <c r="C27" s="118"/>
      <c r="D27" s="144"/>
      <c r="E27" s="144"/>
      <c r="F27" s="149">
        <f t="shared" ref="F27:G27" si="6">SUM(F28:F36)</f>
        <v>1593997</v>
      </c>
      <c r="G27" s="149">
        <f t="shared" si="6"/>
        <v>1756204</v>
      </c>
      <c r="H27" s="149">
        <f>SUM(H28:H36)</f>
        <v>1247428</v>
      </c>
      <c r="I27" s="119">
        <v>877405</v>
      </c>
      <c r="J27" s="120">
        <f t="shared" ref="J27:P27" si="7">SUM(J28:J36)</f>
        <v>1407715</v>
      </c>
      <c r="K27" s="120">
        <f t="shared" si="7"/>
        <v>2049542</v>
      </c>
      <c r="L27" s="120">
        <f t="shared" si="7"/>
        <v>1068779</v>
      </c>
      <c r="M27" s="120">
        <f t="shared" si="7"/>
        <v>1266214</v>
      </c>
      <c r="N27" s="120">
        <f t="shared" si="7"/>
        <v>810598</v>
      </c>
      <c r="O27" s="120">
        <f t="shared" si="7"/>
        <v>774633</v>
      </c>
      <c r="P27" s="120">
        <f t="shared" si="7"/>
        <v>355694</v>
      </c>
    </row>
    <row r="28" spans="1:16" ht="12.75">
      <c r="A28" s="121"/>
      <c r="B28" s="122"/>
      <c r="C28" s="123" t="s">
        <v>106</v>
      </c>
      <c r="D28" s="123"/>
      <c r="E28" s="123"/>
      <c r="F28" s="124">
        <v>259930</v>
      </c>
      <c r="G28" s="124">
        <v>252330</v>
      </c>
      <c r="H28" s="125">
        <v>251954</v>
      </c>
      <c r="I28" s="124">
        <v>177783</v>
      </c>
      <c r="J28" s="126">
        <v>161273</v>
      </c>
      <c r="K28" s="126">
        <v>276303</v>
      </c>
      <c r="L28" s="126">
        <v>106344</v>
      </c>
      <c r="M28" s="126">
        <v>118000</v>
      </c>
      <c r="N28" s="126">
        <v>108733</v>
      </c>
      <c r="O28" s="126">
        <v>100986</v>
      </c>
      <c r="P28" s="240">
        <v>60549</v>
      </c>
    </row>
    <row r="29" spans="1:16" ht="12.75">
      <c r="A29" s="127"/>
      <c r="B29" s="128"/>
      <c r="C29" s="129" t="s">
        <v>107</v>
      </c>
      <c r="D29" s="129"/>
      <c r="E29" s="129"/>
      <c r="F29" s="130">
        <v>379194</v>
      </c>
      <c r="G29" s="130">
        <v>351593</v>
      </c>
      <c r="H29" s="131">
        <v>379554</v>
      </c>
      <c r="I29" s="130">
        <v>301941</v>
      </c>
      <c r="J29" s="132">
        <v>378197</v>
      </c>
      <c r="K29" s="132">
        <v>375842</v>
      </c>
      <c r="L29" s="132">
        <v>313949</v>
      </c>
      <c r="M29" s="132">
        <v>308446</v>
      </c>
      <c r="N29" s="132">
        <v>305508</v>
      </c>
      <c r="O29" s="132">
        <v>299967</v>
      </c>
      <c r="P29" s="240">
        <v>161282</v>
      </c>
    </row>
    <row r="30" spans="1:16" ht="12.75">
      <c r="A30" s="127"/>
      <c r="B30" s="128"/>
      <c r="C30" s="129" t="s">
        <v>108</v>
      </c>
      <c r="D30" s="129"/>
      <c r="E30" s="129"/>
      <c r="F30" s="130">
        <v>2555</v>
      </c>
      <c r="G30" s="175">
        <v>0</v>
      </c>
      <c r="H30" s="176">
        <v>0</v>
      </c>
      <c r="I30" s="130">
        <v>8527</v>
      </c>
      <c r="J30" s="132">
        <v>8101</v>
      </c>
      <c r="K30" s="132">
        <v>12462</v>
      </c>
      <c r="L30" s="132">
        <v>12690</v>
      </c>
      <c r="M30" s="132">
        <v>73450</v>
      </c>
      <c r="N30" s="132">
        <v>85107</v>
      </c>
      <c r="O30" s="132">
        <v>56144</v>
      </c>
      <c r="P30" s="240">
        <v>17318</v>
      </c>
    </row>
    <row r="31" spans="1:16" ht="12.75">
      <c r="A31" s="127"/>
      <c r="B31" s="128"/>
      <c r="C31" s="129" t="s">
        <v>109</v>
      </c>
      <c r="D31" s="129"/>
      <c r="E31" s="129"/>
      <c r="F31" s="130">
        <v>58</v>
      </c>
      <c r="G31" s="175">
        <v>0</v>
      </c>
      <c r="H31" s="176">
        <v>0</v>
      </c>
      <c r="I31" s="175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243">
        <v>0</v>
      </c>
    </row>
    <row r="32" spans="1:16" ht="12.75">
      <c r="A32" s="127"/>
      <c r="B32" s="128"/>
      <c r="C32" s="129" t="s">
        <v>110</v>
      </c>
      <c r="D32" s="129"/>
      <c r="E32" s="129"/>
      <c r="F32" s="130">
        <v>385570</v>
      </c>
      <c r="G32" s="130">
        <v>457059</v>
      </c>
      <c r="H32" s="131">
        <v>19466</v>
      </c>
      <c r="I32" s="130">
        <v>11746</v>
      </c>
      <c r="J32" s="132">
        <v>9885</v>
      </c>
      <c r="K32" s="132">
        <v>9394</v>
      </c>
      <c r="L32" s="132">
        <v>7926</v>
      </c>
      <c r="M32" s="132">
        <v>10779</v>
      </c>
      <c r="N32" s="132">
        <v>8189</v>
      </c>
      <c r="O32" s="132">
        <v>8329</v>
      </c>
      <c r="P32" s="240">
        <v>3624</v>
      </c>
    </row>
    <row r="33" spans="1:16" ht="12.75">
      <c r="A33" s="127"/>
      <c r="B33" s="128"/>
      <c r="C33" s="129" t="s">
        <v>111</v>
      </c>
      <c r="D33" s="129"/>
      <c r="E33" s="129"/>
      <c r="F33" s="130">
        <v>269093</v>
      </c>
      <c r="G33" s="130">
        <v>223083</v>
      </c>
      <c r="H33" s="131">
        <v>424753</v>
      </c>
      <c r="I33" s="130">
        <v>220284</v>
      </c>
      <c r="J33" s="132">
        <v>656338</v>
      </c>
      <c r="K33" s="132">
        <v>1143683</v>
      </c>
      <c r="L33" s="132">
        <v>505723</v>
      </c>
      <c r="M33" s="132">
        <v>652229</v>
      </c>
      <c r="N33" s="132">
        <v>156543</v>
      </c>
      <c r="O33" s="132">
        <v>231782</v>
      </c>
      <c r="P33" s="240">
        <v>35293</v>
      </c>
    </row>
    <row r="34" spans="1:16" ht="12.75">
      <c r="A34" s="127"/>
      <c r="B34" s="128"/>
      <c r="C34" s="129" t="s">
        <v>112</v>
      </c>
      <c r="D34" s="129"/>
      <c r="E34" s="129"/>
      <c r="F34" s="133">
        <v>263178</v>
      </c>
      <c r="G34" s="133">
        <v>426190</v>
      </c>
      <c r="H34" s="131">
        <v>155461</v>
      </c>
      <c r="I34" s="130">
        <v>140961</v>
      </c>
      <c r="J34" s="132">
        <v>163117</v>
      </c>
      <c r="K34" s="132">
        <v>207205</v>
      </c>
      <c r="L34" s="132">
        <v>105064</v>
      </c>
      <c r="M34" s="132">
        <v>83071</v>
      </c>
      <c r="N34" s="132">
        <v>115797</v>
      </c>
      <c r="O34" s="132">
        <v>62256</v>
      </c>
      <c r="P34" s="240">
        <v>70377</v>
      </c>
    </row>
    <row r="35" spans="1:16" ht="14.25" customHeight="1">
      <c r="A35" s="127"/>
      <c r="B35" s="128"/>
      <c r="C35" s="129" t="s">
        <v>113</v>
      </c>
      <c r="D35" s="129"/>
      <c r="E35" s="129"/>
      <c r="F35" s="133">
        <v>12038</v>
      </c>
      <c r="G35" s="133"/>
      <c r="H35" s="131"/>
      <c r="I35" s="130"/>
      <c r="J35" s="132">
        <v>14774</v>
      </c>
      <c r="K35" s="132">
        <v>5294</v>
      </c>
      <c r="L35" s="132">
        <v>1927</v>
      </c>
      <c r="M35" s="132">
        <v>1443</v>
      </c>
      <c r="N35" s="132">
        <v>813</v>
      </c>
      <c r="O35" s="177">
        <v>0</v>
      </c>
      <c r="P35" s="243">
        <v>0</v>
      </c>
    </row>
    <row r="36" spans="1:16" ht="12.75">
      <c r="A36" s="127"/>
      <c r="B36" s="128"/>
      <c r="C36" s="129" t="s">
        <v>114</v>
      </c>
      <c r="D36" s="129"/>
      <c r="E36" s="129"/>
      <c r="F36" s="133">
        <v>22381</v>
      </c>
      <c r="G36" s="133">
        <v>45949</v>
      </c>
      <c r="H36" s="150">
        <v>16240</v>
      </c>
      <c r="I36" s="133">
        <v>16163</v>
      </c>
      <c r="J36" s="151">
        <v>16030</v>
      </c>
      <c r="K36" s="151">
        <v>19359</v>
      </c>
      <c r="L36" s="151">
        <v>15156</v>
      </c>
      <c r="M36" s="151">
        <v>18796</v>
      </c>
      <c r="N36" s="151">
        <v>29908</v>
      </c>
      <c r="O36" s="151">
        <v>15169</v>
      </c>
      <c r="P36" s="241">
        <v>7251</v>
      </c>
    </row>
    <row r="37" spans="1:16" ht="12.75">
      <c r="A37" s="134"/>
      <c r="B37" s="135"/>
      <c r="C37" s="136"/>
      <c r="D37" s="136"/>
      <c r="E37" s="136"/>
      <c r="F37" s="137"/>
      <c r="G37" s="137"/>
      <c r="H37" s="139"/>
      <c r="I37" s="137"/>
      <c r="J37" s="140"/>
      <c r="K37" s="140"/>
      <c r="L37" s="140"/>
      <c r="M37" s="140"/>
      <c r="N37" s="140"/>
      <c r="O37" s="140"/>
      <c r="P37" s="241"/>
    </row>
    <row r="38" spans="1:16" ht="12.75">
      <c r="A38" s="152"/>
      <c r="B38" s="153"/>
      <c r="C38" s="136"/>
      <c r="D38" s="136"/>
      <c r="E38" s="136"/>
      <c r="F38" s="141"/>
      <c r="G38" s="141"/>
      <c r="H38" s="139"/>
      <c r="I38" s="137"/>
      <c r="J38" s="140"/>
      <c r="K38" s="140"/>
      <c r="L38" s="140"/>
      <c r="M38" s="140"/>
      <c r="N38" s="140"/>
      <c r="O38" s="140"/>
      <c r="P38" s="241"/>
    </row>
    <row r="39" spans="1:16" ht="12.75">
      <c r="A39" s="148">
        <v>4</v>
      </c>
      <c r="B39" s="118" t="s">
        <v>115</v>
      </c>
      <c r="C39" s="144"/>
      <c r="D39" s="144"/>
      <c r="E39" s="144"/>
      <c r="F39" s="154">
        <f t="shared" ref="F39:G39" si="8">F40+F41+F42</f>
        <v>4050741</v>
      </c>
      <c r="G39" s="154">
        <f t="shared" si="8"/>
        <v>4920904</v>
      </c>
      <c r="H39" s="154">
        <f>H40+H41+H42</f>
        <v>5001722</v>
      </c>
      <c r="I39" s="155">
        <v>3780605</v>
      </c>
      <c r="J39" s="156">
        <f t="shared" ref="J39:P39" si="9">SUM(J40:J42)</f>
        <v>3994228</v>
      </c>
      <c r="K39" s="156">
        <f t="shared" si="9"/>
        <v>4878889</v>
      </c>
      <c r="L39" s="156">
        <f t="shared" si="9"/>
        <v>4976381</v>
      </c>
      <c r="M39" s="156">
        <f t="shared" si="9"/>
        <v>4836584</v>
      </c>
      <c r="N39" s="156">
        <f t="shared" si="9"/>
        <v>4483240</v>
      </c>
      <c r="O39" s="156">
        <f t="shared" si="9"/>
        <v>4833612</v>
      </c>
      <c r="P39" s="156">
        <f t="shared" si="9"/>
        <v>3071694</v>
      </c>
    </row>
    <row r="40" spans="1:16" ht="27.75" customHeight="1">
      <c r="A40" s="157"/>
      <c r="B40" s="123"/>
      <c r="C40" s="258" t="s">
        <v>116</v>
      </c>
      <c r="D40" s="258"/>
      <c r="E40" s="258"/>
      <c r="F40" s="124">
        <v>237353</v>
      </c>
      <c r="G40" s="124">
        <v>367561</v>
      </c>
      <c r="H40" s="125">
        <v>90191</v>
      </c>
      <c r="I40" s="124">
        <v>90629</v>
      </c>
      <c r="J40" s="126">
        <v>134588</v>
      </c>
      <c r="K40" s="126">
        <v>208722</v>
      </c>
      <c r="L40" s="126">
        <v>285446</v>
      </c>
      <c r="M40" s="126">
        <v>229775</v>
      </c>
      <c r="N40" s="126">
        <v>201390</v>
      </c>
      <c r="O40" s="126">
        <v>274671</v>
      </c>
      <c r="P40" s="240">
        <v>178116</v>
      </c>
    </row>
    <row r="41" spans="1:16" ht="25.5" customHeight="1">
      <c r="A41" s="158"/>
      <c r="B41" s="129"/>
      <c r="C41" s="252" t="s">
        <v>117</v>
      </c>
      <c r="D41" s="252"/>
      <c r="E41" s="253"/>
      <c r="F41" s="130">
        <v>3189447</v>
      </c>
      <c r="G41" s="130">
        <v>3648544</v>
      </c>
      <c r="H41" s="131">
        <v>4018806</v>
      </c>
      <c r="I41" s="130">
        <v>3540743</v>
      </c>
      <c r="J41" s="132">
        <v>3644940</v>
      </c>
      <c r="K41" s="132">
        <v>4401849</v>
      </c>
      <c r="L41" s="132">
        <v>4631037</v>
      </c>
      <c r="M41" s="132">
        <v>4589931</v>
      </c>
      <c r="N41" s="132">
        <v>4278251</v>
      </c>
      <c r="O41" s="132">
        <v>4558941</v>
      </c>
      <c r="P41" s="240">
        <v>2893578</v>
      </c>
    </row>
    <row r="42" spans="1:16" ht="12.75">
      <c r="A42" s="158"/>
      <c r="B42" s="129"/>
      <c r="C42" s="129" t="s">
        <v>118</v>
      </c>
      <c r="D42" s="129"/>
      <c r="E42" s="129"/>
      <c r="F42" s="130">
        <v>623941</v>
      </c>
      <c r="G42" s="130">
        <v>904799</v>
      </c>
      <c r="H42" s="131">
        <v>892725</v>
      </c>
      <c r="I42" s="130">
        <v>149233</v>
      </c>
      <c r="J42" s="132">
        <v>214700</v>
      </c>
      <c r="K42" s="132">
        <v>268318</v>
      </c>
      <c r="L42" s="132">
        <v>59898</v>
      </c>
      <c r="M42" s="132">
        <v>16878</v>
      </c>
      <c r="N42" s="132">
        <v>3599</v>
      </c>
      <c r="O42" s="177">
        <v>0</v>
      </c>
      <c r="P42" s="243">
        <v>0</v>
      </c>
    </row>
    <row r="43" spans="1:16" ht="13.5" thickBot="1">
      <c r="A43" s="159"/>
      <c r="B43" s="160"/>
      <c r="C43" s="160"/>
      <c r="D43" s="160"/>
      <c r="E43" s="160"/>
      <c r="F43" s="161"/>
      <c r="G43" s="161"/>
      <c r="H43" s="162"/>
      <c r="I43" s="161"/>
      <c r="J43" s="163"/>
      <c r="K43" s="163"/>
      <c r="L43" s="163"/>
      <c r="M43" s="163"/>
      <c r="N43" s="163"/>
      <c r="O43" s="163"/>
      <c r="P43" s="244"/>
    </row>
    <row r="44" spans="1:16" ht="11.25" customHeight="1" thickBot="1">
      <c r="A44" s="108"/>
      <c r="B44" s="108"/>
      <c r="C44" s="108"/>
      <c r="D44" s="108"/>
      <c r="E44" s="108"/>
      <c r="F44" s="164"/>
      <c r="G44" s="164"/>
      <c r="H44" s="165"/>
      <c r="I44" s="166"/>
      <c r="J44" s="166"/>
      <c r="K44" s="166"/>
      <c r="L44" s="166"/>
      <c r="M44" s="166"/>
      <c r="N44" s="166"/>
    </row>
    <row r="45" spans="1:16" ht="17.25" customHeight="1" thickBot="1">
      <c r="A45" s="254" t="s">
        <v>119</v>
      </c>
      <c r="B45" s="255"/>
      <c r="C45" s="255"/>
      <c r="D45" s="255"/>
      <c r="E45" s="255"/>
      <c r="F45" s="168">
        <f t="shared" ref="F45:H45" si="10">F39+F27+F17+F8</f>
        <v>19433933</v>
      </c>
      <c r="G45" s="167">
        <f t="shared" si="10"/>
        <v>21462902</v>
      </c>
      <c r="H45" s="168">
        <f t="shared" si="10"/>
        <v>23168692</v>
      </c>
      <c r="I45" s="167">
        <f t="shared" ref="I45:P45" si="11">I39+I27+I17+I8</f>
        <v>21475765</v>
      </c>
      <c r="J45" s="169">
        <f t="shared" si="11"/>
        <v>22862079</v>
      </c>
      <c r="K45" s="169">
        <f t="shared" si="11"/>
        <v>25153667</v>
      </c>
      <c r="L45" s="169">
        <f t="shared" si="11"/>
        <v>23198332</v>
      </c>
      <c r="M45" s="169">
        <f t="shared" si="11"/>
        <v>23832684</v>
      </c>
      <c r="N45" s="169">
        <f t="shared" si="11"/>
        <v>23190554</v>
      </c>
      <c r="O45" s="169">
        <f t="shared" si="11"/>
        <v>23434404</v>
      </c>
      <c r="P45" s="169">
        <f t="shared" si="11"/>
        <v>12168254</v>
      </c>
    </row>
    <row r="46" spans="1:16" ht="18" customHeight="1">
      <c r="A46" s="170" t="s">
        <v>159</v>
      </c>
      <c r="B46" s="170"/>
      <c r="C46" s="170"/>
      <c r="D46" s="170"/>
      <c r="E46" s="170"/>
      <c r="F46" s="108"/>
      <c r="G46" s="171"/>
    </row>
    <row r="47" spans="1:16" ht="12.75">
      <c r="A47" s="108"/>
      <c r="B47" s="108"/>
      <c r="C47" s="108"/>
      <c r="D47" s="108"/>
      <c r="E47" s="108"/>
      <c r="F47" s="108"/>
      <c r="G47" s="171"/>
    </row>
    <row r="48" spans="1:16" ht="12.75">
      <c r="A48" s="108"/>
      <c r="B48" s="108"/>
      <c r="C48" s="108"/>
      <c r="D48" s="108"/>
      <c r="E48" s="108"/>
      <c r="F48" s="108"/>
      <c r="G48" s="171"/>
    </row>
    <row r="49" spans="1:7" ht="12.75">
      <c r="A49" s="108"/>
      <c r="B49" s="108"/>
      <c r="C49" s="108"/>
      <c r="D49" s="108"/>
      <c r="E49" s="108"/>
      <c r="F49" s="108"/>
      <c r="G49" s="171"/>
    </row>
    <row r="50" spans="1:7" ht="12.75">
      <c r="A50" s="108"/>
      <c r="B50" s="108"/>
      <c r="C50" s="108"/>
      <c r="D50" s="108"/>
      <c r="E50" s="108"/>
      <c r="F50" s="108"/>
      <c r="G50" s="171"/>
    </row>
    <row r="51" spans="1:7" ht="12.75">
      <c r="A51" s="108"/>
      <c r="B51" s="108"/>
      <c r="C51" s="108"/>
      <c r="D51" s="108"/>
      <c r="E51" s="108"/>
      <c r="F51" s="108"/>
      <c r="G51" s="171"/>
    </row>
    <row r="52" spans="1:7" ht="12.75">
      <c r="A52" s="108"/>
      <c r="B52" s="108"/>
      <c r="C52" s="108"/>
      <c r="D52" s="108"/>
      <c r="E52" s="108"/>
      <c r="F52" s="108"/>
    </row>
  </sheetData>
  <mergeCells count="7">
    <mergeCell ref="C41:E41"/>
    <mergeCell ref="A45:E45"/>
    <mergeCell ref="A5:E5"/>
    <mergeCell ref="C40:E40"/>
    <mergeCell ref="A1:O1"/>
    <mergeCell ref="A2:O2"/>
    <mergeCell ref="A3:O3"/>
  </mergeCells>
  <printOptions horizontalCentered="1"/>
  <pageMargins left="0.27559055118110237" right="0.23622047244094491" top="0.27559055118110237" bottom="0.74803149606299213" header="0.51181102362204722" footer="0.27559055118110237"/>
  <pageSetup scale="57" orientation="portrait" r:id="rId1"/>
  <headerFooter alignWithMargins="0">
    <oddFooter>&amp;LPGC/cogb&amp;C&amp;16C.P. Lizbeth M. Alavez Góngora
Directora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L25"/>
  <sheetViews>
    <sheetView zoomScaleNormal="100" zoomScaleSheetLayoutView="100" workbookViewId="0">
      <pane xSplit="1" topLeftCell="B1" activePane="topRight" state="frozen"/>
      <selection pane="topRight" activeCell="L21" sqref="L21"/>
    </sheetView>
  </sheetViews>
  <sheetFormatPr baseColWidth="10" defaultRowHeight="15"/>
  <cols>
    <col min="1" max="1" width="47.7109375" style="28" customWidth="1"/>
    <col min="2" max="12" width="15.71093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  <c r="I1" s="192"/>
      <c r="J1" s="194"/>
      <c r="K1" s="197"/>
      <c r="L1" s="222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164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2" customHeight="1" thickBot="1">
      <c r="A5" s="27"/>
      <c r="B5" s="27"/>
      <c r="C5" s="27"/>
      <c r="D5" s="27"/>
      <c r="E5" s="27"/>
      <c r="F5" s="27"/>
      <c r="G5" s="27"/>
      <c r="H5" s="182"/>
      <c r="I5" s="192"/>
      <c r="J5" s="194"/>
      <c r="K5" s="197"/>
      <c r="L5" s="222"/>
    </row>
    <row r="6" spans="1:12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v>2020</v>
      </c>
      <c r="J6" s="205">
        <v>2021</v>
      </c>
      <c r="K6" s="205">
        <v>2022</v>
      </c>
      <c r="L6" s="206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  <c r="K7" s="197"/>
      <c r="L7" s="222"/>
    </row>
    <row r="8" spans="1:12">
      <c r="A8" s="58" t="s">
        <v>6</v>
      </c>
      <c r="B8" s="59">
        <f t="shared" ref="B8:E8" si="0">B10+B21</f>
        <v>2319441</v>
      </c>
      <c r="C8" s="59">
        <f t="shared" si="0"/>
        <v>3071830</v>
      </c>
      <c r="D8" s="59">
        <f t="shared" si="0"/>
        <v>2988184</v>
      </c>
      <c r="E8" s="59">
        <f t="shared" si="0"/>
        <v>3029681</v>
      </c>
      <c r="F8" s="59">
        <f t="shared" ref="F8:G8" si="1">F10+F21</f>
        <v>2383992.9449500004</v>
      </c>
      <c r="G8" s="59">
        <f t="shared" si="1"/>
        <v>2124212</v>
      </c>
      <c r="H8" s="59">
        <f t="shared" ref="H8:L8" si="2">H10+H21</f>
        <v>2400779</v>
      </c>
      <c r="I8" s="59">
        <f t="shared" si="2"/>
        <v>2271324.0460000001</v>
      </c>
      <c r="J8" s="59">
        <f t="shared" si="2"/>
        <v>2387824</v>
      </c>
      <c r="K8" s="59">
        <f t="shared" si="2"/>
        <v>3070643</v>
      </c>
      <c r="L8" s="59">
        <f t="shared" si="2"/>
        <v>2088201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J10" si="4">SUM(F11:F20)</f>
        <v>1392720.65121</v>
      </c>
      <c r="G10" s="42">
        <f t="shared" si="4"/>
        <v>1406515</v>
      </c>
      <c r="H10" s="42">
        <f t="shared" si="4"/>
        <v>1663901</v>
      </c>
      <c r="I10" s="42">
        <f t="shared" si="4"/>
        <v>1607999.4602000001</v>
      </c>
      <c r="J10" s="42">
        <f t="shared" si="4"/>
        <v>1680945</v>
      </c>
      <c r="K10" s="42">
        <f>SUM(K11:K20)</f>
        <v>2118022</v>
      </c>
      <c r="L10" s="42">
        <f>SUM(L11:L20)</f>
        <v>1265940</v>
      </c>
    </row>
    <row r="11" spans="1:12">
      <c r="A11" s="69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v>483.66399999999999</v>
      </c>
      <c r="G11" s="62">
        <v>407</v>
      </c>
      <c r="H11" s="62">
        <v>424</v>
      </c>
      <c r="I11" s="30">
        <v>269.54399999999998</v>
      </c>
      <c r="J11" s="30">
        <v>255</v>
      </c>
      <c r="K11" s="30">
        <v>289</v>
      </c>
      <c r="L11" s="30">
        <v>155</v>
      </c>
    </row>
    <row r="12" spans="1:12">
      <c r="A12" s="69" t="s">
        <v>8</v>
      </c>
      <c r="B12" s="62">
        <v>11402</v>
      </c>
      <c r="C12" s="62">
        <v>9325</v>
      </c>
      <c r="D12" s="62">
        <v>8449</v>
      </c>
      <c r="E12" s="62">
        <v>9416</v>
      </c>
      <c r="F12" s="62">
        <v>8426.8279999999995</v>
      </c>
      <c r="G12" s="62">
        <v>7852</v>
      </c>
      <c r="H12" s="62">
        <v>10197</v>
      </c>
      <c r="I12" s="30">
        <v>5954.183</v>
      </c>
      <c r="J12" s="30">
        <v>8745</v>
      </c>
      <c r="K12" s="30">
        <v>14710</v>
      </c>
      <c r="L12" s="30">
        <v>7776</v>
      </c>
    </row>
    <row r="13" spans="1:12">
      <c r="A13" s="69" t="s">
        <v>9</v>
      </c>
      <c r="B13" s="62">
        <v>12835</v>
      </c>
      <c r="C13" s="62">
        <v>15447</v>
      </c>
      <c r="D13" s="62">
        <v>14096</v>
      </c>
      <c r="E13" s="62">
        <v>10894</v>
      </c>
      <c r="F13" s="62">
        <v>10054.013999999999</v>
      </c>
      <c r="G13" s="62">
        <v>10640</v>
      </c>
      <c r="H13" s="62">
        <v>13200</v>
      </c>
      <c r="I13" s="30">
        <v>10771.477999999999</v>
      </c>
      <c r="J13" s="30">
        <v>13603</v>
      </c>
      <c r="K13" s="30">
        <v>14977</v>
      </c>
      <c r="L13" s="30">
        <v>8292</v>
      </c>
    </row>
    <row r="14" spans="1:12">
      <c r="A14" s="69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v>8419.2540000000008</v>
      </c>
      <c r="G14" s="62">
        <v>2057</v>
      </c>
      <c r="H14" s="62">
        <v>972</v>
      </c>
      <c r="I14" s="30">
        <v>164.84100000000001</v>
      </c>
      <c r="J14" s="30">
        <v>55</v>
      </c>
      <c r="K14" s="30">
        <v>36</v>
      </c>
      <c r="L14" s="30">
        <v>76</v>
      </c>
    </row>
    <row r="15" spans="1:12">
      <c r="A15" s="69" t="s">
        <v>11</v>
      </c>
      <c r="B15" s="62">
        <v>574</v>
      </c>
      <c r="C15" s="62">
        <v>861</v>
      </c>
      <c r="D15" s="62">
        <v>630</v>
      </c>
      <c r="E15" s="62">
        <v>3874</v>
      </c>
      <c r="F15" s="62">
        <v>365.61099999999999</v>
      </c>
      <c r="G15" s="62">
        <v>338</v>
      </c>
      <c r="H15" s="62">
        <v>528</v>
      </c>
      <c r="I15" s="30">
        <v>322.73899999999998</v>
      </c>
      <c r="J15" s="30">
        <v>4719</v>
      </c>
      <c r="K15" s="30">
        <v>137346</v>
      </c>
      <c r="L15" s="30">
        <v>98528</v>
      </c>
    </row>
    <row r="16" spans="1:12">
      <c r="A16" s="69" t="s">
        <v>12</v>
      </c>
      <c r="B16" s="62">
        <v>0</v>
      </c>
      <c r="C16" s="62">
        <v>3776</v>
      </c>
      <c r="D16" s="62">
        <v>5729</v>
      </c>
      <c r="E16" s="62">
        <v>5122</v>
      </c>
      <c r="F16" s="62">
        <v>4992.6480000000001</v>
      </c>
      <c r="G16" s="62">
        <v>5693</v>
      </c>
      <c r="H16" s="62">
        <v>6021</v>
      </c>
      <c r="I16" s="30">
        <v>4571.21</v>
      </c>
      <c r="J16" s="30">
        <v>6730</v>
      </c>
      <c r="K16" s="30">
        <v>8449</v>
      </c>
      <c r="L16" s="30">
        <v>5280</v>
      </c>
    </row>
    <row r="17" spans="1:12">
      <c r="A17" s="69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v>24296.325000000001</v>
      </c>
      <c r="G17" s="62">
        <v>22513</v>
      </c>
      <c r="H17" s="62">
        <v>22363</v>
      </c>
      <c r="I17" s="30">
        <v>6692.3590000000004</v>
      </c>
      <c r="J17" s="30">
        <v>7919</v>
      </c>
      <c r="K17" s="30">
        <v>11012</v>
      </c>
      <c r="L17" s="30">
        <v>6056</v>
      </c>
    </row>
    <row r="18" spans="1:12">
      <c r="A18" s="69" t="s">
        <v>13</v>
      </c>
      <c r="B18" s="62">
        <v>1138248</v>
      </c>
      <c r="C18" s="62">
        <v>1230122</v>
      </c>
      <c r="D18" s="62">
        <v>1432994</v>
      </c>
      <c r="E18" s="62">
        <v>1117239</v>
      </c>
      <c r="F18" s="62">
        <v>1003147.3774999999</v>
      </c>
      <c r="G18" s="62">
        <v>1017527</v>
      </c>
      <c r="H18" s="62">
        <v>1213594</v>
      </c>
      <c r="I18" s="30">
        <v>1181323.5179999999</v>
      </c>
      <c r="J18" s="30">
        <v>1225481</v>
      </c>
      <c r="K18" s="30">
        <v>1444346</v>
      </c>
      <c r="L18" s="30">
        <v>853332</v>
      </c>
    </row>
    <row r="19" spans="1:12">
      <c r="A19" s="69" t="s">
        <v>14</v>
      </c>
      <c r="B19" s="62">
        <v>6994</v>
      </c>
      <c r="C19" s="62">
        <v>11918</v>
      </c>
      <c r="D19" s="62">
        <v>21749</v>
      </c>
      <c r="E19" s="62">
        <v>18771</v>
      </c>
      <c r="F19" s="62">
        <v>10133.57271</v>
      </c>
      <c r="G19" s="62">
        <v>7973</v>
      </c>
      <c r="H19" s="62">
        <v>17871</v>
      </c>
      <c r="I19" s="30">
        <v>16367.5142</v>
      </c>
      <c r="J19" s="30">
        <v>8909</v>
      </c>
      <c r="K19" s="30">
        <v>8628</v>
      </c>
      <c r="L19" s="30">
        <v>3108</v>
      </c>
    </row>
    <row r="20" spans="1:12" ht="25.5">
      <c r="A20" s="70" t="s">
        <v>18</v>
      </c>
      <c r="B20" s="30">
        <v>0</v>
      </c>
      <c r="C20" s="30">
        <v>347102</v>
      </c>
      <c r="D20" s="30">
        <v>401883</v>
      </c>
      <c r="E20" s="31">
        <v>339284</v>
      </c>
      <c r="F20" s="30">
        <v>322401.35700000002</v>
      </c>
      <c r="G20" s="30">
        <v>331515</v>
      </c>
      <c r="H20" s="30">
        <v>378731</v>
      </c>
      <c r="I20" s="30">
        <v>381562.07400000002</v>
      </c>
      <c r="J20" s="30">
        <v>404529</v>
      </c>
      <c r="K20" s="30">
        <v>478229</v>
      </c>
      <c r="L20" s="30">
        <v>283337</v>
      </c>
    </row>
    <row r="21" spans="1:12">
      <c r="A21" s="41" t="s">
        <v>20</v>
      </c>
      <c r="B21" s="42">
        <f t="shared" ref="B21:F21" si="5">SUM(B22:B24)</f>
        <v>1029168</v>
      </c>
      <c r="C21" s="42">
        <f t="shared" si="5"/>
        <v>1308324</v>
      </c>
      <c r="D21" s="42">
        <f t="shared" si="5"/>
        <v>979809</v>
      </c>
      <c r="E21" s="42">
        <f t="shared" si="5"/>
        <v>1485026</v>
      </c>
      <c r="F21" s="42">
        <f t="shared" si="5"/>
        <v>991272.29374000011</v>
      </c>
      <c r="G21" s="42">
        <f t="shared" ref="G21:L21" si="6">SUM(G22:G24)</f>
        <v>717697</v>
      </c>
      <c r="H21" s="42">
        <f t="shared" si="6"/>
        <v>736878</v>
      </c>
      <c r="I21" s="42">
        <f t="shared" si="6"/>
        <v>663324.58580000012</v>
      </c>
      <c r="J21" s="42">
        <f t="shared" si="6"/>
        <v>706879</v>
      </c>
      <c r="K21" s="42">
        <f t="shared" si="6"/>
        <v>952621</v>
      </c>
      <c r="L21" s="42">
        <f t="shared" si="6"/>
        <v>822261</v>
      </c>
    </row>
    <row r="22" spans="1:12">
      <c r="A22" s="69" t="s">
        <v>15</v>
      </c>
      <c r="B22" s="62">
        <v>653204</v>
      </c>
      <c r="C22" s="62">
        <v>892036</v>
      </c>
      <c r="D22" s="62">
        <v>336583</v>
      </c>
      <c r="E22" s="62">
        <v>364522</v>
      </c>
      <c r="F22" s="62">
        <v>522406.82561</v>
      </c>
      <c r="G22" s="62">
        <v>439842</v>
      </c>
      <c r="H22" s="62">
        <v>439500</v>
      </c>
      <c r="I22" s="30">
        <v>445215.45047000004</v>
      </c>
      <c r="J22" s="30">
        <v>520817</v>
      </c>
      <c r="K22" s="30">
        <v>607584</v>
      </c>
      <c r="L22" s="30">
        <v>522530</v>
      </c>
    </row>
    <row r="23" spans="1:12">
      <c r="A23" s="69" t="s">
        <v>16</v>
      </c>
      <c r="B23" s="62">
        <v>50458</v>
      </c>
      <c r="C23" s="62">
        <v>63052</v>
      </c>
      <c r="D23" s="62">
        <v>51874</v>
      </c>
      <c r="E23" s="62">
        <v>65639</v>
      </c>
      <c r="F23" s="62">
        <v>106718.99659000001</v>
      </c>
      <c r="G23" s="62">
        <v>118189</v>
      </c>
      <c r="H23" s="62">
        <v>183562</v>
      </c>
      <c r="I23" s="30">
        <v>139606.08819000001</v>
      </c>
      <c r="J23" s="30">
        <v>79544</v>
      </c>
      <c r="K23" s="30">
        <v>255631</v>
      </c>
      <c r="L23" s="30">
        <v>219376</v>
      </c>
    </row>
    <row r="24" spans="1:12">
      <c r="A24" s="69" t="s">
        <v>17</v>
      </c>
      <c r="B24" s="62">
        <v>325506</v>
      </c>
      <c r="C24" s="62">
        <v>353236</v>
      </c>
      <c r="D24" s="62">
        <v>591352</v>
      </c>
      <c r="E24" s="62">
        <v>1054865</v>
      </c>
      <c r="F24" s="62">
        <v>362146.47154</v>
      </c>
      <c r="G24" s="62">
        <v>159666</v>
      </c>
      <c r="H24" s="62">
        <v>113816</v>
      </c>
      <c r="I24" s="39">
        <v>78503.04714000001</v>
      </c>
      <c r="J24" s="39">
        <v>106518</v>
      </c>
      <c r="K24" s="39">
        <v>89406</v>
      </c>
      <c r="L24" s="39">
        <v>80355</v>
      </c>
    </row>
    <row r="25" spans="1:12">
      <c r="A25" s="51" t="s">
        <v>158</v>
      </c>
      <c r="B25" s="32"/>
      <c r="C25" s="32"/>
      <c r="D25" s="32"/>
      <c r="E25" s="32"/>
      <c r="F25" s="32"/>
      <c r="G25" s="32"/>
      <c r="H25" s="32"/>
      <c r="I25" s="40"/>
      <c r="J25" s="40"/>
      <c r="K25" s="40"/>
      <c r="L25" s="40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L21"/>
  <sheetViews>
    <sheetView zoomScaleNormal="100" zoomScaleSheetLayoutView="71" workbookViewId="0">
      <pane xSplit="1" topLeftCell="B1" activePane="topRight" state="frozen"/>
      <selection activeCell="A2" sqref="A2"/>
      <selection pane="topRight" activeCell="L10" sqref="L10"/>
    </sheetView>
  </sheetViews>
  <sheetFormatPr baseColWidth="10" defaultRowHeight="15"/>
  <cols>
    <col min="1" max="1" width="64" style="28" customWidth="1"/>
    <col min="2" max="10" width="15.7109375" style="28" customWidth="1"/>
    <col min="11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  <c r="I1" s="192"/>
      <c r="J1" s="194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165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  <c r="F5" s="27"/>
      <c r="G5" s="27"/>
      <c r="H5" s="182"/>
      <c r="I5" s="192"/>
      <c r="J5" s="194"/>
    </row>
    <row r="6" spans="1:12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v>2021</v>
      </c>
      <c r="K6" s="205">
        <v>2022</v>
      </c>
      <c r="L6" s="206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>
      <c r="A8" s="58" t="s">
        <v>6</v>
      </c>
      <c r="B8" s="59">
        <f t="shared" ref="B8:E8" si="0">B10</f>
        <v>1290273</v>
      </c>
      <c r="C8" s="59">
        <f t="shared" si="0"/>
        <v>1763506</v>
      </c>
      <c r="D8" s="59">
        <f t="shared" si="0"/>
        <v>2008375</v>
      </c>
      <c r="E8" s="59">
        <f t="shared" si="0"/>
        <v>1544655</v>
      </c>
      <c r="F8" s="59">
        <f t="shared" ref="F8:G8" si="1">F10</f>
        <v>1392720.65121</v>
      </c>
      <c r="G8" s="59">
        <f t="shared" si="1"/>
        <v>1406515</v>
      </c>
      <c r="H8" s="59">
        <f t="shared" ref="H8:L8" si="2">H10</f>
        <v>1663901</v>
      </c>
      <c r="I8" s="59">
        <f t="shared" si="2"/>
        <v>1607999.4602000001</v>
      </c>
      <c r="J8" s="59">
        <f t="shared" si="2"/>
        <v>1680945</v>
      </c>
      <c r="K8" s="59">
        <f t="shared" si="2"/>
        <v>2118022</v>
      </c>
      <c r="L8" s="59">
        <f t="shared" si="2"/>
        <v>1265940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2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G10" si="4">SUM(F11:F20)</f>
        <v>1392720.65121</v>
      </c>
      <c r="G10" s="42">
        <f t="shared" si="4"/>
        <v>1406515</v>
      </c>
      <c r="H10" s="42">
        <f t="shared" ref="H10:L10" si="5">SUM(H11:H20)</f>
        <v>1663901</v>
      </c>
      <c r="I10" s="42">
        <f t="shared" si="5"/>
        <v>1607999.4602000001</v>
      </c>
      <c r="J10" s="42">
        <f t="shared" si="5"/>
        <v>1680945</v>
      </c>
      <c r="K10" s="42">
        <f t="shared" si="5"/>
        <v>2118022</v>
      </c>
      <c r="L10" s="42">
        <f t="shared" si="5"/>
        <v>1265940</v>
      </c>
    </row>
    <row r="11" spans="1:12">
      <c r="A11" s="71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f>'INGRESOS PROPIOS'!F11</f>
        <v>483.66399999999999</v>
      </c>
      <c r="G11" s="62">
        <f>'INGRESOS PROPIOS'!G11</f>
        <v>407</v>
      </c>
      <c r="H11" s="62">
        <f>'INGRESOS PROPIOS'!H11</f>
        <v>424</v>
      </c>
      <c r="I11" s="62">
        <f>'INGRESOS PROPIOS'!I11</f>
        <v>269.54399999999998</v>
      </c>
      <c r="J11" s="62">
        <f>'INGRESOS PROPIOS'!J11</f>
        <v>255</v>
      </c>
      <c r="K11" s="62">
        <f>'INGRESOS PROPIOS'!K11</f>
        <v>289</v>
      </c>
      <c r="L11" s="62">
        <f>'INGRESOS PROPIOS'!L11</f>
        <v>155</v>
      </c>
    </row>
    <row r="12" spans="1:12">
      <c r="A12" s="72" t="s">
        <v>8</v>
      </c>
      <c r="B12" s="73">
        <v>11402</v>
      </c>
      <c r="C12" s="73">
        <v>9325</v>
      </c>
      <c r="D12" s="73">
        <v>8449</v>
      </c>
      <c r="E12" s="73">
        <v>9416</v>
      </c>
      <c r="F12" s="73">
        <f>'INGRESOS PROPIOS'!F12</f>
        <v>8426.8279999999995</v>
      </c>
      <c r="G12" s="73">
        <f>'INGRESOS PROPIOS'!G12</f>
        <v>7852</v>
      </c>
      <c r="H12" s="73">
        <f>'INGRESOS PROPIOS'!H12</f>
        <v>10197</v>
      </c>
      <c r="I12" s="73">
        <f>'INGRESOS PROPIOS'!I12</f>
        <v>5954.183</v>
      </c>
      <c r="J12" s="73">
        <f>'INGRESOS PROPIOS'!J12</f>
        <v>8745</v>
      </c>
      <c r="K12" s="73">
        <f>'INGRESOS PROPIOS'!K12</f>
        <v>14710</v>
      </c>
      <c r="L12" s="73">
        <f>'INGRESOS PROPIOS'!L12</f>
        <v>7776</v>
      </c>
    </row>
    <row r="13" spans="1:12">
      <c r="A13" s="72" t="s">
        <v>9</v>
      </c>
      <c r="B13" s="73">
        <v>12835</v>
      </c>
      <c r="C13" s="73">
        <v>15447</v>
      </c>
      <c r="D13" s="73">
        <v>14096</v>
      </c>
      <c r="E13" s="73">
        <v>10894</v>
      </c>
      <c r="F13" s="73">
        <f>'INGRESOS PROPIOS'!F13</f>
        <v>10054.013999999999</v>
      </c>
      <c r="G13" s="73">
        <f>'INGRESOS PROPIOS'!G13</f>
        <v>10640</v>
      </c>
      <c r="H13" s="73">
        <f>'INGRESOS PROPIOS'!H13</f>
        <v>13200</v>
      </c>
      <c r="I13" s="73">
        <f>'INGRESOS PROPIOS'!I13</f>
        <v>10771.477999999999</v>
      </c>
      <c r="J13" s="73">
        <f>'INGRESOS PROPIOS'!J13</f>
        <v>13603</v>
      </c>
      <c r="K13" s="73">
        <f>'INGRESOS PROPIOS'!K13</f>
        <v>14977</v>
      </c>
      <c r="L13" s="73">
        <f>'INGRESOS PROPIOS'!L13</f>
        <v>8292</v>
      </c>
    </row>
    <row r="14" spans="1:12">
      <c r="A14" s="71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f>'INGRESOS PROPIOS'!F14</f>
        <v>8419.2540000000008</v>
      </c>
      <c r="G14" s="62">
        <f>'INGRESOS PROPIOS'!G14</f>
        <v>2057</v>
      </c>
      <c r="H14" s="62">
        <f>'INGRESOS PROPIOS'!H14</f>
        <v>972</v>
      </c>
      <c r="I14" s="62">
        <f>'INGRESOS PROPIOS'!I14</f>
        <v>164.84100000000001</v>
      </c>
      <c r="J14" s="62">
        <f>'INGRESOS PROPIOS'!J14</f>
        <v>55</v>
      </c>
      <c r="K14" s="62">
        <f>'INGRESOS PROPIOS'!K14</f>
        <v>36</v>
      </c>
      <c r="L14" s="62">
        <f>'INGRESOS PROPIOS'!L14</f>
        <v>76</v>
      </c>
    </row>
    <row r="15" spans="1:12">
      <c r="A15" s="72" t="s">
        <v>11</v>
      </c>
      <c r="B15" s="73">
        <v>574</v>
      </c>
      <c r="C15" s="73">
        <v>861</v>
      </c>
      <c r="D15" s="73">
        <v>630</v>
      </c>
      <c r="E15" s="73">
        <v>3874</v>
      </c>
      <c r="F15" s="73">
        <f>'INGRESOS PROPIOS'!F15</f>
        <v>365.61099999999999</v>
      </c>
      <c r="G15" s="73">
        <f>'INGRESOS PROPIOS'!G15</f>
        <v>338</v>
      </c>
      <c r="H15" s="73">
        <f>'INGRESOS PROPIOS'!H15</f>
        <v>528</v>
      </c>
      <c r="I15" s="73">
        <f>'INGRESOS PROPIOS'!I15</f>
        <v>322.73899999999998</v>
      </c>
      <c r="J15" s="73">
        <f>'INGRESOS PROPIOS'!J15</f>
        <v>4719</v>
      </c>
      <c r="K15" s="73">
        <f>'INGRESOS PROPIOS'!K15</f>
        <v>137346</v>
      </c>
      <c r="L15" s="73">
        <f>'INGRESOS PROPIOS'!L15</f>
        <v>98528</v>
      </c>
    </row>
    <row r="16" spans="1:12">
      <c r="A16" s="72" t="s">
        <v>12</v>
      </c>
      <c r="B16" s="73">
        <v>0</v>
      </c>
      <c r="C16" s="73">
        <v>3776</v>
      </c>
      <c r="D16" s="73">
        <v>5729</v>
      </c>
      <c r="E16" s="73">
        <v>5122</v>
      </c>
      <c r="F16" s="73">
        <f>'INGRESOS PROPIOS'!F16</f>
        <v>4992.6480000000001</v>
      </c>
      <c r="G16" s="73">
        <f>'INGRESOS PROPIOS'!G16</f>
        <v>5693</v>
      </c>
      <c r="H16" s="73">
        <f>'INGRESOS PROPIOS'!H16</f>
        <v>6021</v>
      </c>
      <c r="I16" s="73">
        <f>'INGRESOS PROPIOS'!I16</f>
        <v>4571.21</v>
      </c>
      <c r="J16" s="73">
        <f>'INGRESOS PROPIOS'!J16</f>
        <v>6730</v>
      </c>
      <c r="K16" s="73">
        <f>'INGRESOS PROPIOS'!K16</f>
        <v>8449</v>
      </c>
      <c r="L16" s="73">
        <f>'INGRESOS PROPIOS'!L16</f>
        <v>5280</v>
      </c>
    </row>
    <row r="17" spans="1:12">
      <c r="A17" s="71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f>'INGRESOS PROPIOS'!F17</f>
        <v>24296.325000000001</v>
      </c>
      <c r="G17" s="62">
        <f>'INGRESOS PROPIOS'!G17</f>
        <v>22513</v>
      </c>
      <c r="H17" s="62">
        <f>'INGRESOS PROPIOS'!H17</f>
        <v>22363</v>
      </c>
      <c r="I17" s="62">
        <f>'INGRESOS PROPIOS'!I17</f>
        <v>6692.3590000000004</v>
      </c>
      <c r="J17" s="62">
        <f>'INGRESOS PROPIOS'!J17</f>
        <v>7919</v>
      </c>
      <c r="K17" s="62">
        <f>'INGRESOS PROPIOS'!K17</f>
        <v>11012</v>
      </c>
      <c r="L17" s="62">
        <f>'INGRESOS PROPIOS'!L17</f>
        <v>6056</v>
      </c>
    </row>
    <row r="18" spans="1:12">
      <c r="A18" s="72" t="s">
        <v>13</v>
      </c>
      <c r="B18" s="73">
        <v>1138248</v>
      </c>
      <c r="C18" s="73">
        <v>1230122</v>
      </c>
      <c r="D18" s="73">
        <v>1432994</v>
      </c>
      <c r="E18" s="73">
        <v>1117239</v>
      </c>
      <c r="F18" s="73">
        <f>'INGRESOS PROPIOS'!F18</f>
        <v>1003147.3774999999</v>
      </c>
      <c r="G18" s="73">
        <f>'INGRESOS PROPIOS'!G18</f>
        <v>1017527</v>
      </c>
      <c r="H18" s="73">
        <f>'INGRESOS PROPIOS'!H18</f>
        <v>1213594</v>
      </c>
      <c r="I18" s="73">
        <f>'INGRESOS PROPIOS'!I18</f>
        <v>1181323.5179999999</v>
      </c>
      <c r="J18" s="73">
        <f>'INGRESOS PROPIOS'!J18</f>
        <v>1225481</v>
      </c>
      <c r="K18" s="73">
        <f>'INGRESOS PROPIOS'!K18</f>
        <v>1444346</v>
      </c>
      <c r="L18" s="73">
        <f>'INGRESOS PROPIOS'!L18</f>
        <v>853332</v>
      </c>
    </row>
    <row r="19" spans="1:12">
      <c r="A19" s="72" t="s">
        <v>14</v>
      </c>
      <c r="B19" s="73">
        <v>6994</v>
      </c>
      <c r="C19" s="73">
        <v>11918</v>
      </c>
      <c r="D19" s="73">
        <v>21749</v>
      </c>
      <c r="E19" s="73">
        <v>18771</v>
      </c>
      <c r="F19" s="73">
        <f>'INGRESOS PROPIOS'!F19</f>
        <v>10133.57271</v>
      </c>
      <c r="G19" s="73">
        <f>'INGRESOS PROPIOS'!G19</f>
        <v>7973</v>
      </c>
      <c r="H19" s="73">
        <f>'INGRESOS PROPIOS'!H19</f>
        <v>17871</v>
      </c>
      <c r="I19" s="73">
        <f>'INGRESOS PROPIOS'!I19</f>
        <v>16367.5142</v>
      </c>
      <c r="J19" s="73">
        <f>'INGRESOS PROPIOS'!J19</f>
        <v>8909</v>
      </c>
      <c r="K19" s="73">
        <f>'INGRESOS PROPIOS'!K19</f>
        <v>8628</v>
      </c>
      <c r="L19" s="73">
        <f>'INGRESOS PROPIOS'!L19</f>
        <v>3108</v>
      </c>
    </row>
    <row r="20" spans="1:12">
      <c r="A20" s="38" t="s">
        <v>18</v>
      </c>
      <c r="B20" s="39">
        <v>0</v>
      </c>
      <c r="C20" s="39">
        <v>347102</v>
      </c>
      <c r="D20" s="39">
        <v>401883</v>
      </c>
      <c r="E20" s="39">
        <v>339284</v>
      </c>
      <c r="F20" s="39">
        <f>'INGRESOS PROPIOS'!F20</f>
        <v>322401.35700000002</v>
      </c>
      <c r="G20" s="39">
        <f>'INGRESOS PROPIOS'!G20</f>
        <v>331515</v>
      </c>
      <c r="H20" s="39">
        <f>'INGRESOS PROPIOS'!H20</f>
        <v>378731</v>
      </c>
      <c r="I20" s="39">
        <f>'INGRESOS PROPIOS'!I20</f>
        <v>381562.07400000002</v>
      </c>
      <c r="J20" s="39">
        <f>'INGRESOS PROPIOS'!J20</f>
        <v>404529</v>
      </c>
      <c r="K20" s="39">
        <f>'INGRESOS PROPIOS'!K20</f>
        <v>478229</v>
      </c>
      <c r="L20" s="39">
        <f>'INGRESOS PROPIOS'!L20</f>
        <v>283337</v>
      </c>
    </row>
    <row r="21" spans="1:12">
      <c r="A21" s="40" t="s">
        <v>158</v>
      </c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&amp;LPGC/cogb&amp;C&amp;16C.P. Lizbeth M. Alavez Góngora
Directora de Contabilidad Gubernamental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L9"/>
  <sheetViews>
    <sheetView zoomScaleNormal="100" workbookViewId="0">
      <selection activeCell="L8" sqref="L8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4" style="28" bestFit="1" customWidth="1"/>
    <col min="10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167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5">
        <f>'INGRESOS TOTALES'!K6</f>
        <v>2022</v>
      </c>
      <c r="L6" s="206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 ht="20.100000000000001" customHeight="1">
      <c r="A8" s="35" t="s">
        <v>13</v>
      </c>
      <c r="B8" s="39">
        <v>1138248</v>
      </c>
      <c r="C8" s="39">
        <v>1230122</v>
      </c>
      <c r="D8" s="39">
        <v>1432994</v>
      </c>
      <c r="E8" s="39">
        <v>1117239</v>
      </c>
      <c r="F8" s="39">
        <f>'IMPUESTOS TOTALES'!F18</f>
        <v>1003147.3774999999</v>
      </c>
      <c r="G8" s="39">
        <f>'IMPUESTOS TOTALES'!G18</f>
        <v>1017527</v>
      </c>
      <c r="H8" s="39">
        <f>'IMPUESTOS TOTALES'!H18</f>
        <v>1213594</v>
      </c>
      <c r="I8" s="39">
        <f>'IMPUESTOS TOTALES'!I18</f>
        <v>1181323.5179999999</v>
      </c>
      <c r="J8" s="39">
        <f>'IMPUESTOS TOTALES'!J18</f>
        <v>1225481</v>
      </c>
      <c r="K8" s="39">
        <f>'IMPUESTOS TOTALES'!K18</f>
        <v>1444346</v>
      </c>
      <c r="L8" s="39">
        <f>'IMPUESTOS TOTALES'!L18</f>
        <v>853332</v>
      </c>
    </row>
    <row r="9" spans="1:12">
      <c r="A9" s="50" t="s">
        <v>158</v>
      </c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L9"/>
  <sheetViews>
    <sheetView zoomScaleNormal="100" workbookViewId="0">
      <pane xSplit="1" topLeftCell="B1" activePane="topRight" state="frozen"/>
      <selection pane="topRight" activeCell="A3" sqref="A3:K3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3.7109375" style="28" bestFit="1" customWidth="1"/>
    <col min="10" max="16384" width="11.42578125" style="28"/>
  </cols>
  <sheetData>
    <row r="1" spans="1:12">
      <c r="A1" s="27"/>
      <c r="B1" s="27"/>
      <c r="C1" s="27"/>
      <c r="D1" s="27"/>
      <c r="E1" s="27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168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</row>
    <row r="6" spans="1:12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5">
        <f>'INGRESOS TOTALES'!K6</f>
        <v>2022</v>
      </c>
      <c r="L6" s="206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 ht="20.100000000000001" customHeight="1">
      <c r="A8" s="33" t="s">
        <v>15</v>
      </c>
      <c r="B8" s="30">
        <v>653204</v>
      </c>
      <c r="C8" s="30">
        <v>892036</v>
      </c>
      <c r="D8" s="30">
        <v>336583</v>
      </c>
      <c r="E8" s="31">
        <v>364522</v>
      </c>
      <c r="F8" s="30">
        <f>'INGRESOS PROPIOS'!F22</f>
        <v>522406.82561</v>
      </c>
      <c r="G8" s="30">
        <f>'INGRESOS PROPIOS'!G22</f>
        <v>439842</v>
      </c>
      <c r="H8" s="30">
        <f>'INGRESOS PROPIOS'!H22</f>
        <v>439500</v>
      </c>
      <c r="I8" s="39">
        <f>'INGRESOS PROPIOS'!I22</f>
        <v>445215.45047000004</v>
      </c>
      <c r="J8" s="39">
        <f>'INGRESOS PROPIOS'!J22</f>
        <v>520817</v>
      </c>
      <c r="K8" s="39">
        <f>'INGRESOS PROPIOS'!K22</f>
        <v>607584</v>
      </c>
      <c r="L8" s="39">
        <f>'INGRESOS PROPIOS'!L22</f>
        <v>522530</v>
      </c>
    </row>
    <row r="9" spans="1:12">
      <c r="A9" s="32" t="s">
        <v>158</v>
      </c>
      <c r="B9" s="32"/>
      <c r="C9" s="32"/>
      <c r="D9" s="32"/>
      <c r="E9" s="32"/>
      <c r="F9" s="32"/>
      <c r="G9" s="32"/>
      <c r="H9" s="32"/>
    </row>
  </sheetData>
  <mergeCells count="3">
    <mergeCell ref="A4:K4"/>
    <mergeCell ref="A2:K2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L9"/>
  <sheetViews>
    <sheetView zoomScaleNormal="100" workbookViewId="0">
      <pane xSplit="1" topLeftCell="B1" activePane="topRight" state="frozen"/>
      <selection pane="topRight" activeCell="A3" sqref="A3:K3"/>
    </sheetView>
  </sheetViews>
  <sheetFormatPr baseColWidth="10" defaultRowHeight="15"/>
  <cols>
    <col min="1" max="1" width="47.7109375" style="44" customWidth="1"/>
    <col min="2" max="12" width="14.140625" style="44" customWidth="1"/>
    <col min="13" max="16384" width="11.42578125" style="44"/>
  </cols>
  <sheetData>
    <row r="1" spans="1:12">
      <c r="A1" s="43"/>
      <c r="B1" s="43"/>
      <c r="C1" s="43"/>
      <c r="D1" s="43"/>
      <c r="E1" s="43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9" t="s">
        <v>169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25"/>
    </row>
    <row r="4" spans="1:12">
      <c r="A4" s="249" t="s">
        <v>4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25"/>
    </row>
    <row r="5" spans="1:12" ht="15.75" thickBot="1">
      <c r="A5" s="43"/>
      <c r="B5" s="43"/>
      <c r="C5" s="43"/>
      <c r="D5" s="43"/>
      <c r="E5" s="43"/>
    </row>
    <row r="6" spans="1:12" ht="35.25" customHeight="1" thickBot="1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5">
        <v>2022</v>
      </c>
      <c r="L6" s="206">
        <v>2023</v>
      </c>
    </row>
    <row r="7" spans="1:12" ht="9.9499999999999993" customHeight="1">
      <c r="A7" s="45"/>
      <c r="B7" s="43"/>
      <c r="C7" s="43"/>
      <c r="D7" s="43"/>
      <c r="E7" s="43"/>
      <c r="F7" s="43"/>
      <c r="G7" s="43"/>
      <c r="H7" s="43"/>
      <c r="I7" s="43"/>
      <c r="J7" s="43"/>
    </row>
    <row r="8" spans="1:12" ht="20.100000000000001" customHeight="1">
      <c r="A8" s="46" t="s">
        <v>16</v>
      </c>
      <c r="B8" s="47">
        <v>50458</v>
      </c>
      <c r="C8" s="47">
        <v>63052</v>
      </c>
      <c r="D8" s="47">
        <v>51874</v>
      </c>
      <c r="E8" s="48">
        <v>65639</v>
      </c>
      <c r="F8" s="48">
        <f>'INGRESOS PROPIOS'!F23</f>
        <v>106718.99659000001</v>
      </c>
      <c r="G8" s="48">
        <f>'INGRESOS PROPIOS'!G23</f>
        <v>118189</v>
      </c>
      <c r="H8" s="48">
        <f>'INGRESOS PROPIOS'!H23</f>
        <v>183562</v>
      </c>
      <c r="I8" s="193">
        <f>'INGRESOS PROPIOS'!I23</f>
        <v>139606.08819000001</v>
      </c>
      <c r="J8" s="193">
        <f>'INGRESOS PROPIOS'!J23</f>
        <v>79544</v>
      </c>
      <c r="K8" s="193">
        <f>'INGRESOS PROPIOS'!K23</f>
        <v>255631</v>
      </c>
      <c r="L8" s="193">
        <f>'INGRESOS PROPIOS'!L23</f>
        <v>219376</v>
      </c>
    </row>
    <row r="9" spans="1:12">
      <c r="A9" s="49" t="s">
        <v>158</v>
      </c>
      <c r="B9" s="49"/>
      <c r="C9" s="49"/>
      <c r="D9" s="49"/>
      <c r="E9" s="49"/>
      <c r="F9" s="49"/>
      <c r="G9" s="49"/>
      <c r="H9" s="49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&amp;LPGC/cogb&amp;C&amp;16C.P. Lizbeth M. Alavez Góngora
Directora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L12"/>
  <sheetViews>
    <sheetView zoomScaleNormal="100" zoomScaleSheetLayoutView="80" workbookViewId="0">
      <pane xSplit="1" topLeftCell="D1" activePane="topRight" state="frozen"/>
      <selection pane="topRight" activeCell="A4" sqref="A4:K4"/>
    </sheetView>
  </sheetViews>
  <sheetFormatPr baseColWidth="10" defaultRowHeight="15"/>
  <cols>
    <col min="1" max="1" width="47.7109375" style="28" customWidth="1"/>
    <col min="2" max="12" width="15.140625" style="28" customWidth="1"/>
    <col min="13" max="16384" width="11.42578125" style="28"/>
  </cols>
  <sheetData>
    <row r="1" spans="1:12">
      <c r="A1" s="27"/>
      <c r="B1" s="27"/>
      <c r="C1" s="27"/>
      <c r="D1" s="27"/>
      <c r="E1" s="27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179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</row>
    <row r="6" spans="1:12" ht="35.25" customHeight="1" thickBot="1">
      <c r="A6" s="228" t="s">
        <v>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07">
        <v>2022</v>
      </c>
      <c r="L6" s="208">
        <v>2023</v>
      </c>
    </row>
    <row r="7" spans="1:12" ht="9.9499999999999993" customHeight="1">
      <c r="A7" s="232"/>
      <c r="B7" s="224"/>
      <c r="C7" s="224"/>
      <c r="D7" s="224"/>
      <c r="E7" s="224"/>
      <c r="F7" s="224"/>
      <c r="G7" s="224"/>
      <c r="H7" s="224"/>
      <c r="I7" s="224"/>
      <c r="J7" s="224"/>
      <c r="K7" s="36"/>
      <c r="L7" s="233"/>
    </row>
    <row r="8" spans="1:12" ht="20.100000000000001" customHeight="1">
      <c r="A8" s="212" t="s">
        <v>17</v>
      </c>
      <c r="B8" s="30">
        <v>325506</v>
      </c>
      <c r="C8" s="30">
        <v>353236</v>
      </c>
      <c r="D8" s="30">
        <v>591352</v>
      </c>
      <c r="E8" s="30">
        <v>1054865</v>
      </c>
      <c r="F8" s="30">
        <f>'INGRESOS PROPIOS'!F24</f>
        <v>362146.47154</v>
      </c>
      <c r="G8" s="30">
        <f t="shared" ref="G8:L8" si="0">G9+G10+G11</f>
        <v>159666</v>
      </c>
      <c r="H8" s="30">
        <f t="shared" si="0"/>
        <v>113816</v>
      </c>
      <c r="I8" s="30">
        <f t="shared" si="0"/>
        <v>78503.047140000024</v>
      </c>
      <c r="J8" s="30">
        <f t="shared" si="0"/>
        <v>85812</v>
      </c>
      <c r="K8" s="30">
        <f t="shared" si="0"/>
        <v>89406</v>
      </c>
      <c r="L8" s="213">
        <f t="shared" si="0"/>
        <v>80355</v>
      </c>
    </row>
    <row r="9" spans="1:12" ht="20.100000000000001" customHeight="1">
      <c r="A9" s="214" t="s">
        <v>17</v>
      </c>
      <c r="B9" s="30"/>
      <c r="C9" s="30"/>
      <c r="D9" s="30"/>
      <c r="E9" s="30"/>
      <c r="F9" s="30"/>
      <c r="G9" s="30">
        <v>159605</v>
      </c>
      <c r="H9" s="30">
        <v>113028</v>
      </c>
      <c r="I9" s="30">
        <v>77403.013580000013</v>
      </c>
      <c r="J9" s="30">
        <v>83971</v>
      </c>
      <c r="K9" s="30">
        <v>89392</v>
      </c>
      <c r="L9" s="213">
        <v>80344</v>
      </c>
    </row>
    <row r="10" spans="1:12" ht="20.100000000000001" customHeight="1">
      <c r="A10" s="214" t="s">
        <v>138</v>
      </c>
      <c r="B10" s="30"/>
      <c r="C10" s="30"/>
      <c r="D10" s="30"/>
      <c r="E10" s="30"/>
      <c r="F10" s="30"/>
      <c r="G10" s="30">
        <v>0</v>
      </c>
      <c r="H10" s="30">
        <v>738</v>
      </c>
      <c r="I10" s="30">
        <v>1072.115</v>
      </c>
      <c r="J10" s="30">
        <v>1830</v>
      </c>
      <c r="K10" s="30">
        <v>0</v>
      </c>
      <c r="L10" s="213">
        <v>0</v>
      </c>
    </row>
    <row r="11" spans="1:12" ht="20.100000000000001" customHeight="1">
      <c r="A11" s="215" t="s">
        <v>139</v>
      </c>
      <c r="B11" s="39"/>
      <c r="C11" s="39"/>
      <c r="D11" s="39"/>
      <c r="E11" s="39"/>
      <c r="F11" s="39"/>
      <c r="G11" s="39">
        <v>61</v>
      </c>
      <c r="H11" s="39">
        <v>50</v>
      </c>
      <c r="I11" s="39">
        <v>27.918560000000003</v>
      </c>
      <c r="J11" s="39">
        <v>11</v>
      </c>
      <c r="K11" s="39">
        <v>14</v>
      </c>
      <c r="L11" s="216">
        <v>11</v>
      </c>
    </row>
    <row r="12" spans="1:12">
      <c r="A12" s="40" t="s">
        <v>158</v>
      </c>
      <c r="B12" s="40"/>
      <c r="C12" s="40"/>
      <c r="D12" s="40"/>
      <c r="E12" s="40"/>
      <c r="F12" s="40"/>
      <c r="G12" s="40"/>
      <c r="H12" s="40"/>
      <c r="I12" s="36"/>
      <c r="J12" s="36"/>
      <c r="K12" s="36"/>
      <c r="L12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L18"/>
  <sheetViews>
    <sheetView zoomScaleNormal="100" zoomScaleSheetLayoutView="75" workbookViewId="0">
      <pane xSplit="1" topLeftCell="B1" activePane="topRight" state="frozen"/>
      <selection pane="topRight" activeCell="A3" sqref="A3:K3"/>
    </sheetView>
  </sheetViews>
  <sheetFormatPr baseColWidth="10" defaultRowHeight="15"/>
  <cols>
    <col min="1" max="1" width="47.7109375" style="28" customWidth="1"/>
    <col min="2" max="8" width="15.7109375" style="28" customWidth="1"/>
    <col min="9" max="9" width="17.42578125" style="28" customWidth="1"/>
    <col min="10" max="10" width="15" style="28" customWidth="1"/>
    <col min="11" max="11" width="12.7109375" style="28" bestFit="1" customWidth="1"/>
    <col min="12" max="12" width="12.710937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170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24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24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8" t="s">
        <v>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10">
        <v>2022</v>
      </c>
      <c r="L6" s="211">
        <v>2023</v>
      </c>
    </row>
    <row r="7" spans="1:12" ht="9.9499999999999993" customHeight="1" thickBot="1">
      <c r="A7" s="234"/>
      <c r="B7" s="235"/>
      <c r="C7" s="235"/>
      <c r="D7" s="235"/>
      <c r="E7" s="235"/>
      <c r="F7" s="236"/>
      <c r="G7" s="236"/>
      <c r="H7" s="236"/>
      <c r="I7" s="236"/>
      <c r="J7" s="236"/>
      <c r="K7" s="236"/>
      <c r="L7" s="237"/>
    </row>
    <row r="8" spans="1:12">
      <c r="A8" s="60" t="s">
        <v>6</v>
      </c>
      <c r="B8" s="61">
        <f t="shared" ref="B8:E8" si="0">B9+B10+B11</f>
        <v>16459577</v>
      </c>
      <c r="C8" s="61">
        <f t="shared" si="0"/>
        <v>16998504</v>
      </c>
      <c r="D8" s="61">
        <f t="shared" si="0"/>
        <v>18388696</v>
      </c>
      <c r="E8" s="61">
        <f t="shared" si="0"/>
        <v>18311147</v>
      </c>
      <c r="F8" s="61">
        <f t="shared" ref="F8" si="1">F9+F10+F11</f>
        <v>19390942</v>
      </c>
      <c r="G8" s="61">
        <f>G9+G10+G11+G12</f>
        <v>22179995</v>
      </c>
      <c r="H8" s="61">
        <f>H9+H10+H11+H12+H13</f>
        <v>21808692</v>
      </c>
      <c r="I8" s="61">
        <f>I9+I10+I11+I12+I13</f>
        <v>21247749.66719</v>
      </c>
      <c r="J8" s="61">
        <f>J9+J10+J11+J12+J13</f>
        <v>20592643</v>
      </c>
      <c r="K8" s="61">
        <f>K9+K10+K11+K12+K13</f>
        <v>21679609</v>
      </c>
      <c r="L8" s="61">
        <f>L9+L10+L11+L12+L13</f>
        <v>12991539</v>
      </c>
    </row>
    <row r="9" spans="1:12">
      <c r="A9" s="71" t="s">
        <v>23</v>
      </c>
      <c r="B9" s="62">
        <v>6572877</v>
      </c>
      <c r="C9" s="62">
        <v>6496101</v>
      </c>
      <c r="D9" s="62">
        <v>7703658</v>
      </c>
      <c r="E9" s="62">
        <v>6941433</v>
      </c>
      <c r="F9" s="62">
        <f>'RAMO 28'!F8</f>
        <v>6779293</v>
      </c>
      <c r="G9" s="62">
        <f>'RAMO 28'!G8</f>
        <v>8641963</v>
      </c>
      <c r="H9" s="62">
        <f>'RAMO 28'!H8</f>
        <v>9731089</v>
      </c>
      <c r="I9" s="62">
        <f>'RAMO 28'!I8</f>
        <v>8977598.9899999984</v>
      </c>
      <c r="J9" s="62">
        <f>'RAMO 28'!J8</f>
        <v>8738286</v>
      </c>
      <c r="K9" s="62">
        <f>'RAMO 28'!K8</f>
        <v>8594568</v>
      </c>
      <c r="L9" s="62">
        <f>'RAMO 28'!L8</f>
        <v>6023184</v>
      </c>
    </row>
    <row r="10" spans="1:12">
      <c r="A10" s="179" t="s">
        <v>24</v>
      </c>
      <c r="B10" s="180">
        <v>6112209</v>
      </c>
      <c r="C10" s="180">
        <v>6459623</v>
      </c>
      <c r="D10" s="180">
        <v>7034059</v>
      </c>
      <c r="E10" s="180">
        <v>7324461</v>
      </c>
      <c r="F10" s="180">
        <f>'RAMO 33'!F8</f>
        <v>7754235</v>
      </c>
      <c r="G10" s="180">
        <f>'RAMO 33'!G8</f>
        <v>8046079</v>
      </c>
      <c r="H10" s="180">
        <f>'RAMO 33'!H8</f>
        <v>8547439</v>
      </c>
      <c r="I10" s="180">
        <f>'RAMO 33'!I8</f>
        <v>8910170.4412200004</v>
      </c>
      <c r="J10" s="180">
        <f>'RAMO 33'!J8</f>
        <v>9067377</v>
      </c>
      <c r="K10" s="180">
        <f>'RAMO 33'!K8</f>
        <v>9991203</v>
      </c>
      <c r="L10" s="180">
        <f>'RAMO 33'!L8</f>
        <v>5421187</v>
      </c>
    </row>
    <row r="11" spans="1:12">
      <c r="A11" s="33" t="s">
        <v>128</v>
      </c>
      <c r="B11" s="30">
        <v>3774491</v>
      </c>
      <c r="C11" s="30">
        <v>4042780</v>
      </c>
      <c r="D11" s="30">
        <v>3650979</v>
      </c>
      <c r="E11" s="30">
        <v>4045253</v>
      </c>
      <c r="F11" s="30">
        <v>4857414</v>
      </c>
      <c r="G11" s="30">
        <v>5269494</v>
      </c>
      <c r="H11" s="30">
        <v>2883797</v>
      </c>
      <c r="I11" s="30">
        <v>2802760.2972200001</v>
      </c>
      <c r="J11" s="30">
        <v>2186424</v>
      </c>
      <c r="K11" s="30">
        <v>2440677</v>
      </c>
      <c r="L11" s="30">
        <v>1173474</v>
      </c>
    </row>
    <row r="12" spans="1:12" ht="15.75">
      <c r="A12" s="33" t="s">
        <v>132</v>
      </c>
      <c r="B12" s="30"/>
      <c r="C12" s="30"/>
      <c r="D12" s="30"/>
      <c r="E12" s="30"/>
      <c r="F12" s="30"/>
      <c r="G12" s="30">
        <v>222459</v>
      </c>
      <c r="H12" s="30">
        <v>171283</v>
      </c>
      <c r="I12" s="30">
        <v>135200.08175000001</v>
      </c>
      <c r="J12" s="30">
        <v>156383</v>
      </c>
      <c r="K12" s="30">
        <v>175100</v>
      </c>
      <c r="L12" s="30">
        <v>92844</v>
      </c>
    </row>
    <row r="13" spans="1:12" ht="25.5">
      <c r="A13" s="38" t="s">
        <v>135</v>
      </c>
      <c r="B13" s="39"/>
      <c r="C13" s="39"/>
      <c r="D13" s="39"/>
      <c r="E13" s="39"/>
      <c r="F13" s="39"/>
      <c r="G13" s="39"/>
      <c r="H13" s="39">
        <v>475084</v>
      </c>
      <c r="I13" s="39">
        <v>422019.85700000002</v>
      </c>
      <c r="J13" s="39">
        <v>444173</v>
      </c>
      <c r="K13" s="39">
        <v>478061</v>
      </c>
      <c r="L13" s="39">
        <v>280850</v>
      </c>
    </row>
    <row r="14" spans="1:12">
      <c r="A14" s="40" t="s">
        <v>158</v>
      </c>
      <c r="B14" s="36"/>
      <c r="C14" s="36"/>
      <c r="D14" s="36"/>
      <c r="E14" s="36"/>
    </row>
    <row r="15" spans="1:12" ht="15.75">
      <c r="A15" s="40" t="s">
        <v>133</v>
      </c>
    </row>
    <row r="18" spans="11:12">
      <c r="K18" s="217"/>
      <c r="L18" s="217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&amp;LPGC/cogb&amp;C&amp;16C.P. Lizbeth M. Alavez Góngora
Directora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L23"/>
  <sheetViews>
    <sheetView zoomScaleNormal="100" zoomScaleSheetLayoutView="115" workbookViewId="0">
      <pane xSplit="1" topLeftCell="B1" activePane="topRight" state="frozen"/>
      <selection activeCell="A4" sqref="A4"/>
      <selection pane="topRight" activeCell="A3" sqref="A3:J3"/>
    </sheetView>
  </sheetViews>
  <sheetFormatPr baseColWidth="10" defaultRowHeight="15"/>
  <cols>
    <col min="1" max="1" width="47.7109375" style="28" customWidth="1"/>
    <col min="2" max="12" width="14.5703125" style="28" customWidth="1"/>
    <col min="13" max="16384" width="11.42578125" style="28"/>
  </cols>
  <sheetData>
    <row r="1" spans="1:12">
      <c r="A1" s="27"/>
      <c r="B1" s="27"/>
      <c r="C1" s="27"/>
      <c r="D1" s="27"/>
      <c r="E1" s="27"/>
      <c r="F1" s="27"/>
      <c r="G1" s="27"/>
      <c r="H1" s="182"/>
    </row>
    <row r="2" spans="1:12">
      <c r="A2" s="245" t="s">
        <v>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21"/>
    </row>
    <row r="3" spans="1:12">
      <c r="A3" s="248" t="s">
        <v>171</v>
      </c>
      <c r="B3" s="248"/>
      <c r="C3" s="248"/>
      <c r="D3" s="248"/>
      <c r="E3" s="248"/>
      <c r="F3" s="248"/>
      <c r="G3" s="248"/>
      <c r="H3" s="248"/>
      <c r="I3" s="248"/>
      <c r="J3" s="248"/>
    </row>
    <row r="4" spans="1:12">
      <c r="A4" s="248" t="s">
        <v>4</v>
      </c>
      <c r="B4" s="248"/>
      <c r="C4" s="248"/>
      <c r="D4" s="248"/>
      <c r="E4" s="248"/>
      <c r="F4" s="248"/>
      <c r="G4" s="248"/>
      <c r="H4" s="248"/>
      <c r="I4" s="248"/>
      <c r="J4" s="248"/>
    </row>
    <row r="5" spans="1:12" ht="15.75" thickBot="1">
      <c r="A5" s="27"/>
      <c r="B5" s="27"/>
      <c r="C5" s="27"/>
      <c r="D5" s="27"/>
      <c r="E5" s="27"/>
      <c r="F5" s="27"/>
      <c r="G5" s="27"/>
      <c r="H5" s="182"/>
    </row>
    <row r="6" spans="1:12" ht="35.25" customHeight="1" thickBot="1">
      <c r="A6" s="228" t="s">
        <v>5</v>
      </c>
      <c r="B6" s="229">
        <v>2013</v>
      </c>
      <c r="C6" s="229">
        <v>2014</v>
      </c>
      <c r="D6" s="229">
        <v>2015</v>
      </c>
      <c r="E6" s="229">
        <v>2016</v>
      </c>
      <c r="F6" s="229">
        <f>'INGRESOS TOTALES'!F6</f>
        <v>2017</v>
      </c>
      <c r="G6" s="207">
        <f>'INGRESOS TOTALES'!G6</f>
        <v>2018</v>
      </c>
      <c r="H6" s="207">
        <f>'INGRESOS TOTALES'!H6</f>
        <v>2019</v>
      </c>
      <c r="I6" s="207">
        <f>'INGRESOS TOTALES'!I6</f>
        <v>2020</v>
      </c>
      <c r="J6" s="207">
        <f>'INGRESOS TOTALES'!J6</f>
        <v>2021</v>
      </c>
      <c r="K6" s="207">
        <v>2022</v>
      </c>
      <c r="L6" s="208">
        <v>2023</v>
      </c>
    </row>
    <row r="7" spans="1:12" ht="9.9499999999999993" customHeight="1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2">
      <c r="A8" s="58" t="s">
        <v>6</v>
      </c>
      <c r="B8" s="59">
        <f t="shared" ref="B8:G8" si="0">SUM(B10:B20)</f>
        <v>6572877</v>
      </c>
      <c r="C8" s="59">
        <f t="shared" si="0"/>
        <v>6496101</v>
      </c>
      <c r="D8" s="59">
        <f t="shared" si="0"/>
        <v>7703658</v>
      </c>
      <c r="E8" s="59">
        <f t="shared" si="0"/>
        <v>6941433</v>
      </c>
      <c r="F8" s="59">
        <f t="shared" si="0"/>
        <v>6779293</v>
      </c>
      <c r="G8" s="59">
        <f t="shared" si="0"/>
        <v>8641963</v>
      </c>
      <c r="H8" s="59">
        <f>SUM(H10:H20)</f>
        <v>9731089</v>
      </c>
      <c r="I8" s="59">
        <f>SUM(I10:I20)</f>
        <v>8977598.9899999984</v>
      </c>
      <c r="J8" s="59">
        <f>SUM(J10:J20)</f>
        <v>8738286</v>
      </c>
      <c r="K8" s="59">
        <f>SUM(K10:K20)</f>
        <v>8594568</v>
      </c>
      <c r="L8" s="59">
        <f>SUM(L10:L20)</f>
        <v>6023184</v>
      </c>
    </row>
    <row r="9" spans="1:12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2">
      <c r="A10" s="74" t="s">
        <v>25</v>
      </c>
      <c r="B10" s="62">
        <v>4022991</v>
      </c>
      <c r="C10" s="62">
        <v>3909391</v>
      </c>
      <c r="D10" s="62">
        <v>4017710</v>
      </c>
      <c r="E10" s="62">
        <v>4357269</v>
      </c>
      <c r="F10" s="62">
        <v>3927888</v>
      </c>
      <c r="G10" s="62">
        <v>5291230</v>
      </c>
      <c r="H10" s="62">
        <v>5598433</v>
      </c>
      <c r="I10" s="62">
        <v>5144616.585</v>
      </c>
      <c r="J10" s="62">
        <v>5596808</v>
      </c>
      <c r="K10" s="62">
        <v>5132954</v>
      </c>
      <c r="L10" s="30">
        <v>3969310</v>
      </c>
    </row>
    <row r="11" spans="1:12">
      <c r="A11" s="75" t="s">
        <v>26</v>
      </c>
      <c r="B11" s="73">
        <v>1900899</v>
      </c>
      <c r="C11" s="73">
        <v>1829402</v>
      </c>
      <c r="D11" s="73">
        <v>2872616</v>
      </c>
      <c r="E11" s="73">
        <v>1792148</v>
      </c>
      <c r="F11" s="73">
        <v>1511574</v>
      </c>
      <c r="G11" s="73">
        <v>1844156</v>
      </c>
      <c r="H11" s="73">
        <v>2302659</v>
      </c>
      <c r="I11" s="73">
        <v>1903027.3729999999</v>
      </c>
      <c r="J11" s="73">
        <v>1667128</v>
      </c>
      <c r="K11" s="62">
        <v>1746530</v>
      </c>
      <c r="L11" s="30">
        <v>1194755</v>
      </c>
    </row>
    <row r="12" spans="1:12">
      <c r="A12" s="75" t="s">
        <v>27</v>
      </c>
      <c r="B12" s="73">
        <v>124798</v>
      </c>
      <c r="C12" s="73">
        <v>186814</v>
      </c>
      <c r="D12" s="73">
        <v>234570</v>
      </c>
      <c r="E12" s="73">
        <v>192993</v>
      </c>
      <c r="F12" s="73">
        <v>182611</v>
      </c>
      <c r="G12" s="73">
        <v>193496</v>
      </c>
      <c r="H12" s="73">
        <v>219153</v>
      </c>
      <c r="I12" s="73">
        <v>148878.546</v>
      </c>
      <c r="J12" s="73">
        <v>167679</v>
      </c>
      <c r="K12" s="62">
        <v>174918</v>
      </c>
      <c r="L12" s="30">
        <v>95409</v>
      </c>
    </row>
    <row r="13" spans="1:12">
      <c r="A13" s="75" t="s">
        <v>32</v>
      </c>
      <c r="B13" s="73">
        <v>176184</v>
      </c>
      <c r="C13" s="73">
        <v>198810</v>
      </c>
      <c r="D13" s="73">
        <v>195406</v>
      </c>
      <c r="E13" s="73">
        <v>200440</v>
      </c>
      <c r="F13" s="73">
        <v>211972</v>
      </c>
      <c r="G13" s="73">
        <v>226047</v>
      </c>
      <c r="H13" s="73">
        <v>233888</v>
      </c>
      <c r="I13" s="73">
        <v>228678.08600000001</v>
      </c>
      <c r="J13" s="73">
        <v>240412</v>
      </c>
      <c r="K13" s="62">
        <v>262275</v>
      </c>
      <c r="L13" s="30">
        <v>137799</v>
      </c>
    </row>
    <row r="14" spans="1:12">
      <c r="A14" s="75" t="s">
        <v>28</v>
      </c>
      <c r="B14" s="73">
        <v>238252</v>
      </c>
      <c r="C14" s="73">
        <v>252998</v>
      </c>
      <c r="D14" s="73">
        <v>262997</v>
      </c>
      <c r="E14" s="73">
        <v>278981</v>
      </c>
      <c r="F14" s="73">
        <v>317461</v>
      </c>
      <c r="G14" s="73">
        <v>339727</v>
      </c>
      <c r="H14" s="73">
        <v>342694</v>
      </c>
      <c r="I14" s="73">
        <v>334023.83600000001</v>
      </c>
      <c r="J14" s="73">
        <v>348151</v>
      </c>
      <c r="K14" s="62">
        <v>397123</v>
      </c>
      <c r="L14" s="30">
        <v>222072</v>
      </c>
    </row>
    <row r="15" spans="1:12">
      <c r="A15" s="74" t="s">
        <v>29</v>
      </c>
      <c r="B15" s="62">
        <v>58899</v>
      </c>
      <c r="C15" s="62">
        <v>67964</v>
      </c>
      <c r="D15" s="62">
        <v>70842</v>
      </c>
      <c r="E15" s="62">
        <v>70644</v>
      </c>
      <c r="F15" s="62">
        <v>80279</v>
      </c>
      <c r="G15" s="62">
        <v>55984</v>
      </c>
      <c r="H15" s="62">
        <v>76988</v>
      </c>
      <c r="I15" s="62">
        <v>49845.277999999998</v>
      </c>
      <c r="J15" s="62">
        <v>33654</v>
      </c>
      <c r="K15" s="62">
        <v>49012</v>
      </c>
      <c r="L15" s="30">
        <v>25071</v>
      </c>
    </row>
    <row r="16" spans="1:12">
      <c r="A16" s="75" t="s">
        <v>30</v>
      </c>
      <c r="B16" s="73">
        <v>947</v>
      </c>
      <c r="C16" s="73">
        <v>200</v>
      </c>
      <c r="D16" s="73">
        <v>14</v>
      </c>
      <c r="E16" s="73">
        <v>1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62">
        <v>0</v>
      </c>
      <c r="L16" s="30">
        <v>0</v>
      </c>
    </row>
    <row r="17" spans="1:12" ht="16.5" customHeight="1">
      <c r="A17" s="75" t="s">
        <v>124</v>
      </c>
      <c r="B17" s="73">
        <v>39554</v>
      </c>
      <c r="C17" s="73">
        <v>39746</v>
      </c>
      <c r="D17" s="73">
        <v>38323</v>
      </c>
      <c r="E17" s="73">
        <v>37456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62">
        <v>0</v>
      </c>
      <c r="L17" s="30">
        <v>0</v>
      </c>
    </row>
    <row r="18" spans="1:12" ht="16.5" customHeight="1">
      <c r="A18" s="188" t="s">
        <v>125</v>
      </c>
      <c r="B18" s="180">
        <v>0</v>
      </c>
      <c r="C18" s="180">
        <v>0</v>
      </c>
      <c r="D18" s="180">
        <v>0</v>
      </c>
      <c r="E18" s="180">
        <v>0</v>
      </c>
      <c r="F18" s="180">
        <v>547508</v>
      </c>
      <c r="G18" s="180">
        <v>691323</v>
      </c>
      <c r="H18" s="180">
        <v>699864</v>
      </c>
      <c r="I18" s="180">
        <v>613671.25699999998</v>
      </c>
      <c r="J18" s="180">
        <v>622244</v>
      </c>
      <c r="K18" s="62">
        <v>822042</v>
      </c>
      <c r="L18" s="30">
        <v>378479</v>
      </c>
    </row>
    <row r="19" spans="1:12" ht="25.5">
      <c r="A19" s="187" t="s">
        <v>31</v>
      </c>
      <c r="B19" s="30">
        <v>10353</v>
      </c>
      <c r="C19" s="30">
        <v>10776</v>
      </c>
      <c r="D19" s="30">
        <v>11180</v>
      </c>
      <c r="E19" s="30">
        <v>11501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62">
        <v>0</v>
      </c>
      <c r="L19" s="30">
        <v>0</v>
      </c>
    </row>
    <row r="20" spans="1:12" ht="25.5">
      <c r="A20" s="56" t="s">
        <v>153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257410</v>
      </c>
      <c r="I20" s="39">
        <v>554858.02899999998</v>
      </c>
      <c r="J20" s="39">
        <v>62210</v>
      </c>
      <c r="K20" s="39">
        <v>9714</v>
      </c>
      <c r="L20" s="39">
        <v>289</v>
      </c>
    </row>
    <row r="21" spans="1:12" ht="12.75" customHeight="1">
      <c r="A21" s="57" t="s">
        <v>126</v>
      </c>
      <c r="B21" s="36"/>
      <c r="C21" s="36"/>
      <c r="D21" s="36"/>
      <c r="E21" s="36"/>
    </row>
    <row r="22" spans="1:12" ht="12.75" customHeight="1">
      <c r="A22" s="57" t="s">
        <v>127</v>
      </c>
      <c r="B22" s="36"/>
      <c r="C22" s="36"/>
      <c r="D22" s="36"/>
      <c r="E22" s="36"/>
    </row>
    <row r="23" spans="1:12">
      <c r="A23" s="40" t="s">
        <v>158</v>
      </c>
    </row>
  </sheetData>
  <mergeCells count="3">
    <mergeCell ref="A3:J3"/>
    <mergeCell ref="A4:J4"/>
    <mergeCell ref="A2:K2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INGRESOS TOTALES</vt:lpstr>
      <vt:lpstr>INGRESOS PROPIOS</vt:lpstr>
      <vt:lpstr>IMPUESTOS TOTALES</vt:lpstr>
      <vt:lpstr>IMPUESTOS SOBRE NÓMINA</vt:lpstr>
      <vt:lpstr>DERECHOS</vt:lpstr>
      <vt:lpstr>PRODUCTOS</vt:lpstr>
      <vt:lpstr>APROVECHAMIENTOS</vt:lpstr>
      <vt:lpstr>INGRESOS FEDERALES</vt:lpstr>
      <vt:lpstr>RAMO 28</vt:lpstr>
      <vt:lpstr>RAMO 33</vt:lpstr>
      <vt:lpstr>FEIEF</vt:lpstr>
      <vt:lpstr>FONDOS DISTINTOS DE APORTACIONE</vt:lpstr>
      <vt:lpstr>EGRESOS TOTALES</vt:lpstr>
      <vt:lpstr>CLASIFICACIÓN ECONÓMICA</vt:lpstr>
      <vt:lpstr>FAIS</vt:lpstr>
      <vt:lpstr>FORTAMUN</vt:lpstr>
      <vt:lpstr>CLASIFICACIÓN FUNCIONAL</vt:lpstr>
      <vt:lpstr>APROVECHAMIENTOS!Área_de_impresión</vt:lpstr>
      <vt:lpstr>'CLASIFICACIÓN ECONÓMICA'!Área_de_impresión</vt:lpstr>
      <vt:lpstr>'CLASIFICACIÓN FUNCIONAL'!Área_de_impresión</vt:lpstr>
      <vt:lpstr>DERECHOS!Área_de_impresión</vt:lpstr>
      <vt:lpstr>'EGRESOS TOTALES'!Área_de_impresión</vt:lpstr>
      <vt:lpstr>FEIEF!Área_de_impresión</vt:lpstr>
      <vt:lpstr>'FONDOS DISTINTOS DE APORTACIONE'!Área_de_impresión</vt:lpstr>
      <vt:lpstr>'IMPUESTOS SOBRE NÓMINA'!Área_de_impresión</vt:lpstr>
      <vt:lpstr>'IMPUESTOS TOTALES'!Área_de_impresión</vt:lpstr>
      <vt:lpstr>'INGRESOS FEDERALES'!Área_de_impresión</vt:lpstr>
      <vt:lpstr>PRODUCTOS!Área_de_impresión</vt:lpstr>
      <vt:lpstr>'RAMO 28'!Área_de_impresión</vt:lpstr>
      <vt:lpstr>'RAMO 33'!Área_de_impresión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Usuario</cp:lastModifiedBy>
  <cp:lastPrinted>2019-04-29T17:52:06Z</cp:lastPrinted>
  <dcterms:created xsi:type="dcterms:W3CDTF">2017-02-07T19:47:30Z</dcterms:created>
  <dcterms:modified xsi:type="dcterms:W3CDTF">2024-01-29T20:18:59Z</dcterms:modified>
</cp:coreProperties>
</file>